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marlene_verger_sodec_gouv_qc_ca/Documents/MVerger_OneDrive/Revision_Documents_Programmes/Aff Int/Ajustements mineurs - Fév-Mars 2023/Audiovisuel/"/>
    </mc:Choice>
  </mc:AlternateContent>
  <xr:revisionPtr revIDLastSave="2047" documentId="13_ncr:1_{0E23EEB4-5342-47B4-B74F-D6CAA2EBCA6C}" xr6:coauthVersionLast="47" xr6:coauthVersionMax="47" xr10:uidLastSave="{5B4874B2-9F80-4899-8E45-B92607817781}"/>
  <workbookProtection workbookAlgorithmName="SHA-512" workbookHashValue="zP8pHiNsP8i7w/7wMVdUrF7j1Dt3tJGv12TIxTF62+Ov/CV5a6vqPeNZVeMEIgdy01reAB8MTrCkHV2G5WF5fg==" workbookSaltValue="1pQ+OljtN2FK3MMelCeYwA==" workbookSpinCount="100000" lockStructure="1"/>
  <bookViews>
    <workbookView xWindow="28680" yWindow="-120" windowWidth="29040" windowHeight="15840" xr2:uid="{BC5C81BE-90F5-413C-80D5-389039D68E10}"/>
  </bookViews>
  <sheets>
    <sheet name="Formulaire_demande" sheetId="1" r:id="rId1"/>
    <sheet name="Description_Activités" sheetId="18" r:id="rId2"/>
    <sheet name="Liste_Salles" sheetId="20" r:id="rId3"/>
    <sheet name="Rapport_Final" sheetId="19" r:id="rId4"/>
    <sheet name="Recommandation" sheetId="17" state="hidden" r:id="rId5"/>
    <sheet name="Paramètres" sheetId="9" state="hidden" r:id="rId6"/>
  </sheets>
  <definedNames>
    <definedName name="_xlnm.Print_Titles" localSheetId="0">Formulaire_demande!$1:$5</definedName>
    <definedName name="_xlnm.Print_Titles" localSheetId="4">Recommandation!$1:$7</definedName>
    <definedName name="_xlnm.Print_Area" localSheetId="1">Description_Activités!$A$1:$K$29</definedName>
    <definedName name="_xlnm.Print_Area" localSheetId="0">Formulaire_demande!$A$1:$L$212</definedName>
    <definedName name="_xlnm.Print_Area" localSheetId="2">Liste_Salles!$A$1:$G$55</definedName>
    <definedName name="_xlnm.Print_Area" localSheetId="3">Rapport_Final!$A$1:$L$34</definedName>
    <definedName name="_xlnm.Print_Area" localSheetId="4">Recommandation!$A$1:$K$89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7" l="1"/>
  <c r="E58" i="17"/>
  <c r="E63" i="17"/>
  <c r="E56" i="17"/>
  <c r="C78" i="1"/>
  <c r="N54" i="17"/>
  <c r="G200" i="1"/>
  <c r="F200" i="1"/>
  <c r="G196" i="1"/>
  <c r="F196" i="1"/>
  <c r="E196" i="1"/>
  <c r="E200" i="1" s="1"/>
  <c r="E43" i="19"/>
  <c r="E44" i="19" s="1"/>
  <c r="F39" i="19"/>
  <c r="G195" i="1"/>
  <c r="G194" i="1"/>
  <c r="G193" i="1"/>
  <c r="G191" i="1"/>
  <c r="G190" i="1"/>
  <c r="G189" i="1"/>
  <c r="G187" i="1"/>
  <c r="G186" i="1"/>
  <c r="G185" i="1"/>
  <c r="G183" i="1"/>
  <c r="G182" i="1"/>
  <c r="E61" i="17"/>
  <c r="E192" i="1"/>
  <c r="E62" i="17" s="1"/>
  <c r="E188" i="1"/>
  <c r="F192" i="1"/>
  <c r="H52" i="1"/>
  <c r="G192" i="1" l="1"/>
  <c r="H43" i="19"/>
  <c r="H44" i="19" s="1"/>
  <c r="H45" i="19"/>
  <c r="E57" i="17"/>
  <c r="N60" i="17"/>
  <c r="F180" i="1"/>
  <c r="F184" i="1"/>
  <c r="F188" i="1"/>
  <c r="E184" i="1"/>
  <c r="E60" i="17" s="1"/>
  <c r="E180" i="1"/>
  <c r="E59" i="17" l="1"/>
  <c r="E9" i="17"/>
  <c r="C37" i="1" l="1"/>
  <c r="E162" i="1" l="1"/>
  <c r="E38" i="17"/>
  <c r="E37" i="17"/>
  <c r="E36" i="17"/>
  <c r="E32" i="17"/>
  <c r="E31" i="17"/>
  <c r="E30" i="17"/>
  <c r="E26" i="17"/>
  <c r="E25" i="17"/>
  <c r="E23" i="17"/>
  <c r="E22" i="17"/>
  <c r="E21" i="17"/>
  <c r="E20" i="17"/>
  <c r="E17" i="17"/>
  <c r="E16" i="17"/>
  <c r="E13" i="17"/>
  <c r="E12" i="17"/>
  <c r="E11" i="17"/>
  <c r="E10" i="17"/>
  <c r="E28" i="17" l="1"/>
  <c r="M69" i="17" l="1"/>
  <c r="M68" i="17" s="1"/>
  <c r="G178" i="1"/>
  <c r="G179" i="1"/>
  <c r="E154" i="1"/>
  <c r="E144" i="1"/>
  <c r="E51" i="17"/>
  <c r="E50" i="17"/>
  <c r="E49" i="17"/>
  <c r="E48" i="17"/>
  <c r="E47" i="17"/>
  <c r="E44" i="17"/>
  <c r="E43" i="17"/>
  <c r="E42" i="17"/>
  <c r="E41" i="17"/>
  <c r="E34" i="17"/>
  <c r="H144" i="1"/>
  <c r="F144" i="1"/>
  <c r="G143" i="1"/>
  <c r="G142" i="1"/>
  <c r="G141" i="1"/>
  <c r="N80" i="1"/>
  <c r="N78" i="1"/>
  <c r="H14" i="17"/>
  <c r="G138" i="1"/>
  <c r="G139" i="1"/>
  <c r="G140" i="1"/>
  <c r="G188" i="1"/>
  <c r="G184" i="1"/>
  <c r="G181" i="1"/>
  <c r="G180" i="1" s="1"/>
  <c r="G161" i="1"/>
  <c r="G160" i="1"/>
  <c r="G159" i="1"/>
  <c r="G158" i="1"/>
  <c r="G157" i="1"/>
  <c r="G153" i="1"/>
  <c r="G152" i="1"/>
  <c r="G151" i="1"/>
  <c r="G150" i="1"/>
  <c r="G149" i="1"/>
  <c r="G148" i="1"/>
  <c r="G147" i="1"/>
  <c r="I65" i="17"/>
  <c r="I66" i="17" s="1"/>
  <c r="H162" i="1"/>
  <c r="H154" i="1"/>
  <c r="I71" i="17"/>
  <c r="I70" i="17"/>
  <c r="I69" i="17"/>
  <c r="E27" i="17"/>
  <c r="F154" i="1"/>
  <c r="F162" i="1"/>
  <c r="G177" i="1"/>
  <c r="E53" i="17" l="1"/>
  <c r="H80" i="1"/>
  <c r="G154" i="1"/>
  <c r="F164" i="1"/>
  <c r="G144" i="1"/>
  <c r="G162" i="1"/>
  <c r="E164" i="1"/>
  <c r="C175" i="1" s="1"/>
  <c r="H164" i="1"/>
  <c r="E54" i="17" s="1"/>
  <c r="E55" i="17" s="1"/>
  <c r="F166" i="1" l="1"/>
  <c r="N59" i="17"/>
  <c r="N61" i="17" s="1"/>
  <c r="N53" i="17"/>
  <c r="N55" i="17" s="1"/>
  <c r="G164" i="1"/>
  <c r="F58" i="17" l="1"/>
</calcChain>
</file>

<file path=xl/sharedStrings.xml><?xml version="1.0" encoding="utf-8"?>
<sst xmlns="http://schemas.openxmlformats.org/spreadsheetml/2006/main" count="344" uniqueCount="286">
  <si>
    <t>Festival</t>
  </si>
  <si>
    <t>Téléfilm Canada</t>
  </si>
  <si>
    <t>TOTAL FINANCEMENT</t>
  </si>
  <si>
    <t>Nom de l'entreprise requérante</t>
  </si>
  <si>
    <t>Titre de l'œuvre</t>
  </si>
  <si>
    <t>Notes explicatives</t>
  </si>
  <si>
    <t>Producteur</t>
  </si>
  <si>
    <t>Distributeur</t>
  </si>
  <si>
    <t>Agent de vente</t>
  </si>
  <si>
    <t>Réalisateur</t>
  </si>
  <si>
    <t>Adresse</t>
  </si>
  <si>
    <t>Ville</t>
  </si>
  <si>
    <t>GENRE</t>
  </si>
  <si>
    <t>OUI/NON</t>
  </si>
  <si>
    <t>STATUT</t>
  </si>
  <si>
    <t>REQUÉRANT</t>
  </si>
  <si>
    <t>AUTRES FRAIS</t>
  </si>
  <si>
    <t>Total Autres frais</t>
  </si>
  <si>
    <t>Rapport final</t>
  </si>
  <si>
    <t>Requérant</t>
  </si>
  <si>
    <t>Fiction</t>
  </si>
  <si>
    <t>Documentaire</t>
  </si>
  <si>
    <t>Mondiale</t>
  </si>
  <si>
    <t>Internationale</t>
  </si>
  <si>
    <t>Autres</t>
  </si>
  <si>
    <t>Formulaire de demande</t>
  </si>
  <si>
    <t>Appréciation</t>
  </si>
  <si>
    <t>Pourcentage</t>
  </si>
  <si>
    <t>Très apprécié</t>
  </si>
  <si>
    <t>Très satisfait</t>
  </si>
  <si>
    <t>Plutôt apprécié</t>
  </si>
  <si>
    <t>Satisfait</t>
  </si>
  <si>
    <t>Peu apprécié</t>
  </si>
  <si>
    <t>Moyennement satisfait</t>
  </si>
  <si>
    <t>Pas apprécié</t>
  </si>
  <si>
    <t>Insatisfait</t>
  </si>
  <si>
    <t>Très insatisfait</t>
  </si>
  <si>
    <t>&gt; 100%</t>
  </si>
  <si>
    <t>ECHELLE</t>
  </si>
  <si>
    <t>Informations sur l'œuvre</t>
  </si>
  <si>
    <t>COPRO</t>
  </si>
  <si>
    <t>Interprovinciale</t>
  </si>
  <si>
    <t>Internationale et Interprovinciale</t>
  </si>
  <si>
    <t>PROGRAMME</t>
  </si>
  <si>
    <t>Développement (scénarisation)</t>
  </si>
  <si>
    <t>Production</t>
  </si>
  <si>
    <t>Mesures fiscales</t>
  </si>
  <si>
    <t>Volet 2.4 - Soutien à la promotion du cinéma québécois en territoire étranger</t>
  </si>
  <si>
    <t>Animation</t>
  </si>
  <si>
    <t>Programme SODEXPORT - Aide à l'exportation et au rayonnement culturel 
Cinéma et télévision</t>
  </si>
  <si>
    <t xml:space="preserve">Prénom </t>
  </si>
  <si>
    <t>Nom</t>
  </si>
  <si>
    <t>Code postal</t>
  </si>
  <si>
    <t>Titre de la personne-ressource</t>
  </si>
  <si>
    <t>Téléphone de la personne-ressource</t>
  </si>
  <si>
    <t>Courriel de la personne-ressource</t>
  </si>
  <si>
    <t>Province</t>
  </si>
  <si>
    <t>Québec</t>
  </si>
  <si>
    <t>SECTION A : IDENTIFICATION DU REQUÉRANT</t>
  </si>
  <si>
    <t>COPRO2</t>
  </si>
  <si>
    <t>Majoritaire québécoise</t>
  </si>
  <si>
    <t>Minoritaire québécoise</t>
  </si>
  <si>
    <t>Réservé à la SODEC</t>
  </si>
  <si>
    <t>TOTAL BUDGET</t>
  </si>
  <si>
    <t>Détention des droits</t>
  </si>
  <si>
    <t>* Nom de l'entreprise requérante</t>
  </si>
  <si>
    <t>* Adresse</t>
  </si>
  <si>
    <t>* Ville</t>
  </si>
  <si>
    <t>* Code postal</t>
  </si>
  <si>
    <t xml:space="preserve">* Prénom </t>
  </si>
  <si>
    <t>* Nom</t>
  </si>
  <si>
    <t>* Titre du représentant officiel de l'entreprise</t>
  </si>
  <si>
    <t>* Téléphone du représentant officiel de l'entreprise</t>
  </si>
  <si>
    <t>* Courriel du représentant officiel de l'entreprise</t>
  </si>
  <si>
    <t>*Titre de l'œuvre</t>
  </si>
  <si>
    <r>
      <t xml:space="preserve">* Durée de l'œuvre </t>
    </r>
    <r>
      <rPr>
        <i/>
        <sz val="10"/>
        <rFont val="Arial"/>
        <family val="2"/>
      </rPr>
      <t>(en minutes)</t>
    </r>
  </si>
  <si>
    <t>* Prénom du réalisateur</t>
  </si>
  <si>
    <t>* Nom du réalisateur</t>
  </si>
  <si>
    <t>Représentant officiel de l'entreprise - personne autorisée à signer</t>
  </si>
  <si>
    <t>Recommandation</t>
  </si>
  <si>
    <t xml:space="preserve">No participation </t>
  </si>
  <si>
    <t>No Dossier</t>
  </si>
  <si>
    <t>FORMAT</t>
  </si>
  <si>
    <t>Long métrage</t>
  </si>
  <si>
    <t>Court métrage</t>
  </si>
  <si>
    <t>Montant total frais admissibles</t>
  </si>
  <si>
    <t>50% Total frais admissibles</t>
  </si>
  <si>
    <t>Subvention recommandée</t>
  </si>
  <si>
    <t>Deuxième versement (30 %)</t>
  </si>
  <si>
    <t>Date</t>
  </si>
  <si>
    <t>Élaine Dumont</t>
  </si>
  <si>
    <t>Directrice Affaires internationales, exportation 
et mise en marché du cinéma</t>
  </si>
  <si>
    <t>SECTION B : STRATÉGIE DE SORTIE DU FILM</t>
  </si>
  <si>
    <t>Frais de transport - Réalisateur</t>
  </si>
  <si>
    <t>Frais de transport - Comédien principal</t>
  </si>
  <si>
    <t>Presse</t>
  </si>
  <si>
    <t>Promotion</t>
  </si>
  <si>
    <t>Publicité</t>
  </si>
  <si>
    <t>Doublage / Sous-titrage</t>
  </si>
  <si>
    <t>Copie / Frais techniques</t>
  </si>
  <si>
    <r>
      <t xml:space="preserve">* Activité du Requérant </t>
    </r>
    <r>
      <rPr>
        <i/>
        <sz val="10"/>
        <rFont val="Arial"/>
        <family val="2"/>
      </rPr>
      <t>(liste déroulante)</t>
    </r>
  </si>
  <si>
    <t>Activité du Requérant</t>
  </si>
  <si>
    <t>Objet</t>
  </si>
  <si>
    <t>Public cible</t>
  </si>
  <si>
    <t>Commentaires de l'analyste</t>
  </si>
  <si>
    <t>* Montant prévisionnel</t>
  </si>
  <si>
    <t>* Expertise du distributeur
 sur le territoire visé</t>
  </si>
  <si>
    <t>Description des activités et calendrier de déploiement</t>
  </si>
  <si>
    <r>
      <rPr>
        <b/>
        <sz val="13"/>
        <color theme="0"/>
        <rFont val="Arial"/>
        <family val="2"/>
      </rPr>
      <t>* Moyens déployés par l’entreprise 
pour mener à bien chacune des activités décrites</t>
    </r>
    <r>
      <rPr>
        <b/>
        <sz val="12"/>
        <color theme="0"/>
        <rFont val="Arial"/>
        <family val="2"/>
      </rPr>
      <t xml:space="preserve"> 
</t>
    </r>
    <r>
      <rPr>
        <i/>
        <sz val="10"/>
        <color theme="0"/>
        <rFont val="Arial"/>
        <family val="2"/>
      </rPr>
      <t>(incluant les ressources externes et internes)</t>
    </r>
  </si>
  <si>
    <t>PRESSE ET PROMOTION</t>
  </si>
  <si>
    <t>Total Presse et promotion</t>
  </si>
  <si>
    <t>Distributeur sur le territoire</t>
  </si>
  <si>
    <t>* Public cible</t>
  </si>
  <si>
    <t>ÉTAT</t>
  </si>
  <si>
    <t>* Anticipés</t>
  </si>
  <si>
    <t>Nombre d'entrées</t>
  </si>
  <si>
    <t>Nombre d'écrans</t>
  </si>
  <si>
    <t>Distributeur sur le territoire visé</t>
  </si>
  <si>
    <t>Expertise du distributeur</t>
  </si>
  <si>
    <t>Étape 1.</t>
  </si>
  <si>
    <t>Étape 2.</t>
  </si>
  <si>
    <t>Étape 3.</t>
  </si>
  <si>
    <t>Étape 4.</t>
  </si>
  <si>
    <t>Étape 5.</t>
  </si>
  <si>
    <t>Joindre une revue de presse</t>
  </si>
  <si>
    <t>Durée</t>
  </si>
  <si>
    <r>
      <t xml:space="preserve">Compléter la section Rapport final des Activités promotionnelles - onglet Description_Activités </t>
    </r>
    <r>
      <rPr>
        <b/>
        <i/>
        <sz val="12"/>
        <color rgb="FFC00000"/>
        <rFont val="Arial"/>
        <family val="2"/>
      </rPr>
      <t>cliquer ici</t>
    </r>
  </si>
  <si>
    <t>* Territoire(s) visé(s) par cette demande</t>
  </si>
  <si>
    <t>RAPPORT FINAL</t>
  </si>
  <si>
    <r>
      <t xml:space="preserve">RAPPORT FINAL </t>
    </r>
    <r>
      <rPr>
        <b/>
        <i/>
        <sz val="22"/>
        <color rgb="FFC00000"/>
        <rFont val="Calibri"/>
        <family val="2"/>
      </rPr>
      <t>cliquer ici</t>
    </r>
  </si>
  <si>
    <t>Frais de séjour - Réalisateur</t>
  </si>
  <si>
    <t>Frais de séjour - Comédien principal</t>
  </si>
  <si>
    <t>FORMAT GENRE</t>
  </si>
  <si>
    <t>Long métrage fiction</t>
  </si>
  <si>
    <t>Long métrage documentaire</t>
  </si>
  <si>
    <t>Long métrage animation</t>
  </si>
  <si>
    <r>
      <t xml:space="preserve">* Format et Genre </t>
    </r>
    <r>
      <rPr>
        <i/>
        <sz val="10"/>
        <rFont val="Arial"/>
        <family val="2"/>
      </rPr>
      <t>(liste déroulante)</t>
    </r>
  </si>
  <si>
    <r>
      <t>Format et Genre</t>
    </r>
    <r>
      <rPr>
        <sz val="12"/>
        <rFont val="Arial"/>
        <family val="2"/>
      </rPr>
      <t xml:space="preserve"> </t>
    </r>
  </si>
  <si>
    <t>*Site internet du distributeur étranger</t>
  </si>
  <si>
    <t>Si oui, inscrire le(s) festival(s) et la(les) date(s) de présentation</t>
  </si>
  <si>
    <t>Date de présentation</t>
  </si>
  <si>
    <t>Sortie</t>
  </si>
  <si>
    <t>Nombre de villes</t>
  </si>
  <si>
    <r>
      <t xml:space="preserve">Date de sortie en salles </t>
    </r>
    <r>
      <rPr>
        <i/>
        <sz val="10"/>
        <rFont val="Arial"/>
        <family val="2"/>
      </rPr>
      <t>(si applicable)</t>
    </r>
  </si>
  <si>
    <r>
      <t xml:space="preserve">Date de sortie numérique </t>
    </r>
    <r>
      <rPr>
        <i/>
        <sz val="10"/>
        <rFont val="Arial"/>
        <family val="2"/>
      </rPr>
      <t>(si applicable)</t>
    </r>
  </si>
  <si>
    <t>Les revenus bruts du distributeur doivent être indiqués avant déduction des commissions et des dépenses de mise en marché, 
et avant le partage des recettes</t>
  </si>
  <si>
    <t>FRAIS DE DÉPLACEMENT</t>
  </si>
  <si>
    <t>Total Frais de déplacement</t>
  </si>
  <si>
    <t>Instructions</t>
  </si>
  <si>
    <t>* Description activités</t>
  </si>
  <si>
    <t>accès rapide au rapport final</t>
  </si>
  <si>
    <t>INSTRUCTIONS GÉNÉRALES</t>
  </si>
  <si>
    <t>masquer Colonne mais ne pas supprimer</t>
  </si>
  <si>
    <r>
      <t xml:space="preserve">Compléter la section Rapport final de la stratégie de sortie du film - Section B </t>
    </r>
    <r>
      <rPr>
        <b/>
        <i/>
        <sz val="12"/>
        <color rgb="FFC00000"/>
        <rFont val="Arial"/>
        <family val="2"/>
      </rPr>
      <t>cliquer ici</t>
    </r>
  </si>
  <si>
    <t>Le rapport final doit être remis au plus tard 3 mois après la fin des activités</t>
  </si>
  <si>
    <t>RECOMMANDATION</t>
  </si>
  <si>
    <r>
      <t xml:space="preserve">Court synopsis de l'œuvre
</t>
    </r>
    <r>
      <rPr>
        <b/>
        <i/>
        <sz val="10"/>
        <rFont val="Arial"/>
        <family val="2"/>
      </rPr>
      <t>(si le film n'a pas été soutenu financièrement par la SODEC)</t>
    </r>
    <r>
      <rPr>
        <sz val="10"/>
        <rFont val="Arial"/>
        <family val="2"/>
      </rPr>
      <t xml:space="preserve">
</t>
    </r>
  </si>
  <si>
    <t>Date début des activités</t>
  </si>
  <si>
    <r>
      <t>Date de sortie en salles</t>
    </r>
    <r>
      <rPr>
        <b/>
        <sz val="10"/>
        <color rgb="FF0070C0"/>
        <rFont val="Arial"/>
        <family val="2"/>
      </rPr>
      <t xml:space="preserve"> </t>
    </r>
    <r>
      <rPr>
        <i/>
        <sz val="10"/>
        <rFont val="Arial"/>
        <family val="2"/>
      </rPr>
      <t>(si applicable)</t>
    </r>
  </si>
  <si>
    <t>Licences VSDA ou télé déjà confirmées</t>
  </si>
  <si>
    <t>Évaluation</t>
  </si>
  <si>
    <t>Le budget est-il cohérent face aux activités?</t>
  </si>
  <si>
    <t>Les retombées anticipées sont-elles réalistes?</t>
  </si>
  <si>
    <t>Revenus bruts</t>
  </si>
  <si>
    <t xml:space="preserve">Pour déposer une demande </t>
  </si>
  <si>
    <t>Pour déposer le rapport final</t>
  </si>
  <si>
    <t>À NOTER</t>
  </si>
  <si>
    <t>Le rapport final est composé :</t>
  </si>
  <si>
    <t>l</t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</si>
  <si>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</t>
    </r>
    <r>
      <rPr>
        <b/>
        <i/>
        <sz val="11"/>
        <rFont val="Arial"/>
        <family val="2"/>
      </rPr>
      <t>(à compléter via la plateforme Sod@ccès)</t>
    </r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</si>
  <si>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</t>
    </r>
    <r>
      <rPr>
        <b/>
        <i/>
        <sz val="14"/>
        <rFont val="Arial"/>
        <family val="2"/>
      </rPr>
      <t>TOUT DOSSIER INCOMPLET SERA REFUSÉ.</t>
    </r>
    <r>
      <rPr>
        <b/>
        <i/>
        <sz val="13"/>
        <rFont val="Arial"/>
        <family val="2"/>
      </rPr>
      <t xml:space="preserve">
Les champs marqués d'un astérisque ( * ) sont obligatoires.</t>
    </r>
  </si>
  <si>
    <r>
      <t xml:space="preserve">Compléter tous les champs requis dans le présent formulaire. 
</t>
    </r>
    <r>
      <rPr>
        <b/>
        <i/>
        <sz val="16"/>
        <color rgb="FF0070C0"/>
        <rFont val="Arial"/>
        <family val="2"/>
      </rPr>
      <t>Les champs marqués d'un astérisque ( * ) sont obligatoires.</t>
    </r>
  </si>
  <si>
    <r>
      <t xml:space="preserve">Compléter les étapes telles que mentionnées dans l'onglet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ici.</t>
    </r>
  </si>
  <si>
    <t>Veuillez noter que la SODEC pourra utiliser ce numéro à des fins d'authentification pour la signature électronique de documents.</t>
  </si>
  <si>
    <t>Veuillez noter que la SODEC utilisera cette adresse courriel pour communiquer les décisions 
et envoyer tout avis à l'entreprise requérante.</t>
  </si>
  <si>
    <t>Veuillez noter que la SODEC utilisera l'adresse courriel ci-dessus pour effectuer le suivi du projet 
(si différent du courriel du représentant officiel).</t>
  </si>
  <si>
    <r>
      <t xml:space="preserve">Courte biographie du ou des réalisateur(s) 
</t>
    </r>
    <r>
      <rPr>
        <b/>
        <i/>
        <sz val="10"/>
        <rFont val="Arial"/>
        <family val="2"/>
      </rPr>
      <t>(si le film n'a pas été soutenu financièrement par la SODEC)</t>
    </r>
    <r>
      <rPr>
        <i/>
        <sz val="10"/>
        <rFont val="Arial"/>
        <family val="2"/>
      </rPr>
      <t xml:space="preserve">
</t>
    </r>
  </si>
  <si>
    <r>
      <t xml:space="preserve">Toute aide gouvernementale obtenue ou à obtenir en vertu de programmes publics (municipaux, régionaux, provinciaux, nationaux et internationaux) et toute aide privée, sous quelque forme que ce soit (investissement, subvention, commandite, crédit d’impôt, etc.) 
</t>
    </r>
    <r>
      <rPr>
        <b/>
        <sz val="13"/>
        <color rgb="FFC00000"/>
        <rFont val="Arial"/>
        <family val="2"/>
      </rPr>
      <t>doit être inscrite ci-dessous</t>
    </r>
    <r>
      <rPr>
        <b/>
        <sz val="13"/>
        <color theme="4" tint="-0.499984740745262"/>
        <rFont val="Arial"/>
        <family val="2"/>
      </rPr>
      <t>.</t>
    </r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</si>
  <si>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TOUT DOSSIER INCOMPLET SERA REFUSÉ.</t>
    </r>
  </si>
  <si>
    <r>
      <rPr>
        <b/>
        <u/>
        <sz val="13"/>
        <color theme="0"/>
        <rFont val="Arial"/>
        <family val="2"/>
      </rPr>
      <t>Rapport final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Indiquez si les activités ont été réalisées.
Si non, expliquez pourquoi.
Décrivez également les activités non prévues.</t>
    </r>
  </si>
  <si>
    <t>Premier versement (70 %)</t>
  </si>
  <si>
    <t>Je déclare que les informations transmises 
sont exactes et véridiques.</t>
  </si>
  <si>
    <r>
      <t xml:space="preserve">Nombre d'écrans </t>
    </r>
    <r>
      <rPr>
        <i/>
        <sz val="10"/>
        <rFont val="Arial"/>
        <family val="2"/>
      </rPr>
      <t>(incluant festivals)</t>
    </r>
  </si>
  <si>
    <t>des 6 étapes ci-dessous</t>
  </si>
  <si>
    <t>Étape 6.</t>
  </si>
  <si>
    <t>Répondre aux questions ci-dessous</t>
  </si>
  <si>
    <t>En vue de la stratégie de sortie du film :</t>
  </si>
  <si>
    <t>Vérification admissibilité de l'entreprise</t>
  </si>
  <si>
    <t>vérifié</t>
  </si>
  <si>
    <t>Vérification admissibilité du projet</t>
  </si>
  <si>
    <t>DESCRIPTION DES ACTIVITÉS</t>
  </si>
  <si>
    <r>
      <t xml:space="preserve">Inscrire le détail des activités prévues dans le cadre du projet dans l'onglet </t>
    </r>
    <r>
      <rPr>
        <b/>
        <sz val="14"/>
        <color theme="4" tint="-0.499984740745262"/>
        <rFont val="Arial"/>
        <family val="2"/>
      </rPr>
      <t>Desciption_Activités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</si>
  <si>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Ventilation budgétaire</t>
  </si>
  <si>
    <t>Pourcentage alloué par ventilation budgétaire</t>
  </si>
  <si>
    <t>SECTION E : BUDGET</t>
  </si>
  <si>
    <t>SECTION F : SOURCES DE FINANCEMENT</t>
  </si>
  <si>
    <r>
      <t xml:space="preserve">Compléter la section Rapport final des sources de financement - Section F </t>
    </r>
    <r>
      <rPr>
        <b/>
        <i/>
        <sz val="12"/>
        <color rgb="FFC00000"/>
        <rFont val="Arial"/>
        <family val="2"/>
      </rPr>
      <t>cliquer ici</t>
    </r>
  </si>
  <si>
    <t>Liste des salles de projection</t>
  </si>
  <si>
    <t>SECTION D : LISTE DES SALLES DE PROJECTION</t>
  </si>
  <si>
    <t>Pays</t>
  </si>
  <si>
    <t>Nom de la salle de projection</t>
  </si>
  <si>
    <t>LISTE DES SALLES DE PROJECTION</t>
  </si>
  <si>
    <t>SECTION C : DESCRIPTION DES ACTIVITÉS</t>
  </si>
  <si>
    <t>Courriel du représentant officiel</t>
  </si>
  <si>
    <r>
      <t>Instructions</t>
    </r>
    <r>
      <rPr>
        <b/>
        <sz val="16"/>
        <color rgb="FFC00000"/>
        <rFont val="Arial"/>
        <family val="2"/>
      </rPr>
      <t xml:space="preserve"> </t>
    </r>
  </si>
  <si>
    <t>Titre du représentant officiel</t>
  </si>
  <si>
    <t>Nom du représentant officiel</t>
  </si>
  <si>
    <t>Nom de la personne-ressource</t>
  </si>
  <si>
    <t>Programme SODEXPORT - Aide à l'exportation et au rayonnement culturel 
Audiovisuel</t>
  </si>
  <si>
    <t>Oui</t>
  </si>
  <si>
    <t>Non</t>
  </si>
  <si>
    <r>
      <t xml:space="preserve">Billetterie en salles </t>
    </r>
    <r>
      <rPr>
        <i/>
        <sz val="10"/>
        <rFont val="Arial"/>
        <family val="2"/>
      </rPr>
      <t>($ CA)</t>
    </r>
  </si>
  <si>
    <r>
      <t xml:space="preserve">Recettes de distribution numérique </t>
    </r>
    <r>
      <rPr>
        <i/>
        <sz val="10"/>
        <rFont val="Arial"/>
        <family val="2"/>
      </rPr>
      <t>($ CA)</t>
    </r>
    <r>
      <rPr>
        <b/>
        <sz val="12"/>
        <color rgb="FF0070C0"/>
        <rFont val="Arial"/>
        <family val="2"/>
      </rPr>
      <t xml:space="preserve"> 
</t>
    </r>
    <r>
      <rPr>
        <b/>
        <i/>
        <sz val="10"/>
        <rFont val="Arial"/>
        <family val="2"/>
      </rPr>
      <t>(EST, VSD, VSDA, etc.)</t>
    </r>
  </si>
  <si>
    <r>
      <t>Ventes DVD et Blu-Ray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>($ CA)</t>
    </r>
  </si>
  <si>
    <r>
      <t xml:space="preserve">Ventes télévisions </t>
    </r>
    <r>
      <rPr>
        <i/>
        <sz val="10"/>
        <rFont val="Arial"/>
        <family val="2"/>
      </rPr>
      <t xml:space="preserve">($ CA) 
</t>
    </r>
    <r>
      <rPr>
        <b/>
        <i/>
        <sz val="10"/>
        <rFont val="Arial"/>
        <family val="2"/>
      </rPr>
      <t>(généralistes, payantes, à la carte, etc.)</t>
    </r>
  </si>
  <si>
    <t>Dans le cas d'une exploitation en salles seulement</t>
  </si>
  <si>
    <r>
      <t xml:space="preserve">1. Inscrire toutes les activités et actions prévues en lien avec le projet, en ordre chronologique </t>
    </r>
    <r>
      <rPr>
        <b/>
        <i/>
        <sz val="10"/>
        <color theme="4" tint="-0.499984740745262"/>
        <rFont val="Arial"/>
        <family val="2"/>
      </rPr>
      <t>(incluant déplacement, rencontres, développement d'outils en ligne, création de matériel promotionnel, etc.)</t>
    </r>
  </si>
  <si>
    <r>
      <t xml:space="preserve">Inscrire la liste des salles de projection (10 écrans minimum) dans l'onglet </t>
    </r>
    <r>
      <rPr>
        <b/>
        <sz val="14"/>
        <color theme="4" tint="-0.499984740745262"/>
        <rFont val="Arial"/>
        <family val="2"/>
      </rPr>
      <t>Liste_Salles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</si>
  <si>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1. Dans le cas d'une exploitation en salle, inscrire les coordonnées des salles de projection - 10 écrans minimum</t>
  </si>
  <si>
    <r>
      <t xml:space="preserve">2.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</si>
  <si>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Territoire(s) de distribution</t>
  </si>
  <si>
    <r>
      <rPr>
        <b/>
        <u/>
        <sz val="14"/>
        <color theme="4" tint="-0.499984740745262"/>
        <rFont val="Arial"/>
        <family val="2"/>
      </rPr>
      <t>Sortie</t>
    </r>
    <r>
      <rPr>
        <b/>
        <sz val="14"/>
        <color theme="4" tint="-0.499984740745262"/>
        <rFont val="Arial"/>
        <family val="2"/>
      </rPr>
      <t xml:space="preserve"> </t>
    </r>
    <r>
      <rPr>
        <i/>
        <sz val="12"/>
        <color theme="4" tint="-0.499984740745262"/>
        <rFont val="Arial"/>
        <family val="2"/>
      </rPr>
      <t>(anticipée)</t>
    </r>
  </si>
  <si>
    <r>
      <rPr>
        <b/>
        <u/>
        <sz val="14"/>
        <color theme="4" tint="-0.499984740745262"/>
        <rFont val="Arial"/>
        <family val="2"/>
      </rPr>
      <t>Revenus</t>
    </r>
    <r>
      <rPr>
        <b/>
        <sz val="14"/>
        <color theme="4" tint="-0.499984740745262"/>
        <rFont val="Arial"/>
        <family val="2"/>
      </rPr>
      <t xml:space="preserve"> </t>
    </r>
    <r>
      <rPr>
        <i/>
        <sz val="12"/>
        <color theme="4" tint="-0.499984740745262"/>
        <rFont val="Arial"/>
        <family val="2"/>
      </rPr>
      <t>(anticipés)</t>
    </r>
  </si>
  <si>
    <t>Montant demandé à la SODEC</t>
  </si>
  <si>
    <t>Sources de financement - Total</t>
  </si>
  <si>
    <t>Pourcentage aides gouvernementales</t>
  </si>
  <si>
    <t>Total Budget requérant</t>
  </si>
  <si>
    <t>Total Aides gouvernementales</t>
  </si>
  <si>
    <t>% Aides gouvernementales</t>
  </si>
  <si>
    <t>Pourcentage contribution requérant</t>
  </si>
  <si>
    <t>Contribution requérant</t>
  </si>
  <si>
    <r>
      <t xml:space="preserve">Compléter la section Rapport final du budget - Section E </t>
    </r>
    <r>
      <rPr>
        <b/>
        <i/>
        <sz val="12"/>
        <color rgb="FFC00000"/>
        <rFont val="Arial"/>
        <family val="2"/>
      </rPr>
      <t>cliquer ici</t>
    </r>
  </si>
  <si>
    <r>
      <t xml:space="preserve">* Date de début
</t>
    </r>
    <r>
      <rPr>
        <i/>
        <sz val="10"/>
        <color theme="0"/>
        <rFont val="Arial"/>
        <family val="2"/>
      </rPr>
      <t>(mm / aaaa)</t>
    </r>
  </si>
  <si>
    <r>
      <t xml:space="preserve">* Date de fin
</t>
    </r>
    <r>
      <rPr>
        <i/>
        <sz val="10"/>
        <color theme="0"/>
        <rFont val="Arial"/>
        <family val="2"/>
      </rPr>
      <t>(mm / aaaa)</t>
    </r>
  </si>
  <si>
    <t>3. Détailler les moyens déployés pour mener à bien les activités</t>
  </si>
  <si>
    <r>
      <t xml:space="preserve">4.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</si>
  <si>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r>
      <t xml:space="preserve">* Fenêtres de diffusion
</t>
    </r>
    <r>
      <rPr>
        <i/>
        <sz val="10"/>
        <color theme="0"/>
        <rFont val="Arial"/>
        <family val="2"/>
      </rPr>
      <t>(salle, VSD, télévision, etc.)</t>
    </r>
  </si>
  <si>
    <r>
      <t xml:space="preserve">2. Préciser les fenêtres de diffusion </t>
    </r>
    <r>
      <rPr>
        <b/>
        <i/>
        <sz val="10"/>
        <color theme="4" tint="-0.499984740745262"/>
        <rFont val="Arial"/>
        <family val="2"/>
      </rPr>
      <t>(salles, vidéo sur demande, télévision payante, télévision conventionnelle, etc.)</t>
    </r>
  </si>
  <si>
    <t>Autres spécifiez ici</t>
  </si>
  <si>
    <r>
      <t xml:space="preserve">Inscrire les coûts prévus pour chacune des catégories de frais, lorsqu'applicable dans la colonne </t>
    </r>
    <r>
      <rPr>
        <b/>
        <sz val="14"/>
        <color theme="4" tint="-0.499984740745262"/>
        <rFont val="Arial"/>
        <family val="2"/>
      </rPr>
      <t>Montant prévisionnel</t>
    </r>
  </si>
  <si>
    <t>Montant Rapport final</t>
  </si>
  <si>
    <r>
      <t xml:space="preserve">Écart 
</t>
    </r>
    <r>
      <rPr>
        <b/>
        <sz val="9"/>
        <color theme="0"/>
        <rFont val="Arial"/>
        <family val="2"/>
      </rPr>
      <t>Montant prévisionnel 
vs 
Montant Rapport final</t>
    </r>
  </si>
  <si>
    <t>* Nom du distributeur qui détient les droits de 
  distribution commerciale sur le territoire visé</t>
  </si>
  <si>
    <r>
      <t xml:space="preserve">* S’agit-il d’une coproduction ? </t>
    </r>
    <r>
      <rPr>
        <i/>
        <sz val="10"/>
        <rFont val="Arial"/>
        <family val="2"/>
      </rPr>
      <t>(Oui / Non)</t>
    </r>
  </si>
  <si>
    <t>* Quels ont été les bons coups?  Expliquez :</t>
  </si>
  <si>
    <t>* Quelles ont été les difficultés rencontrées?  Expliquez :</t>
  </si>
  <si>
    <t>* Expliquez :</t>
  </si>
  <si>
    <t>ABBRÉVIATION</t>
  </si>
  <si>
    <t>LMF</t>
  </si>
  <si>
    <t>LMD</t>
  </si>
  <si>
    <t>LMA</t>
  </si>
  <si>
    <t>Le représentant officiel de l'entreprise est la personne ayant la capacité d’engager la société et l’autorisation de signer un contrat d’aide financière.</t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</si>
  <si>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</si>
  <si>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t xml:space="preserve">* Veuillez préciser: </t>
  </si>
  <si>
    <t>Confirmé ou Pressenti</t>
  </si>
  <si>
    <t>Confirmé</t>
  </si>
  <si>
    <t>Pressenti</t>
  </si>
  <si>
    <r>
      <t xml:space="preserve">SODEC </t>
    </r>
    <r>
      <rPr>
        <b/>
        <i/>
        <sz val="10"/>
        <color theme="4" tint="-0.499984740745262"/>
        <rFont val="Arial"/>
        <family val="2"/>
      </rPr>
      <t>(montant demandé)</t>
    </r>
  </si>
  <si>
    <t>Autres subventions non gouvernementales</t>
  </si>
  <si>
    <r>
      <t xml:space="preserve">* Date de début des activités de promotion et diffusion 
</t>
    </r>
    <r>
      <rPr>
        <i/>
        <sz val="10"/>
        <rFont val="Arial"/>
        <family val="2"/>
      </rPr>
      <t>(aaaa-mm-jj)</t>
    </r>
  </si>
  <si>
    <r>
      <t xml:space="preserve">* La mise en œuvre de cette stratégie a-t-elle eu d'autres </t>
    </r>
    <r>
      <rPr>
        <b/>
        <i/>
        <u/>
        <sz val="12"/>
        <color theme="4" tint="-0.499984740745262"/>
        <rFont val="Arial"/>
        <family val="2"/>
      </rPr>
      <t>retombées non anticipées</t>
    </r>
    <r>
      <rPr>
        <b/>
        <sz val="12"/>
        <color rgb="FF0070C0"/>
        <rFont val="Arial"/>
        <family val="2"/>
      </rPr>
      <t xml:space="preserve"> </t>
    </r>
    <r>
      <rPr>
        <i/>
        <sz val="11"/>
        <color theme="4" tint="-0.499984740745262"/>
        <rFont val="Arial"/>
        <family val="2"/>
      </rPr>
      <t>(positives ou négatives)</t>
    </r>
    <r>
      <rPr>
        <i/>
        <sz val="11"/>
        <color rgb="FF0070C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pour le film</t>
    </r>
    <r>
      <rPr>
        <b/>
        <sz val="12"/>
        <color rgb="FF0070C0"/>
        <rFont val="Arial"/>
        <family val="2"/>
      </rPr>
      <t xml:space="preserve">? 
</t>
    </r>
    <r>
      <rPr>
        <b/>
        <i/>
        <sz val="10"/>
        <color rgb="FF0070C0"/>
        <rFont val="Arial"/>
        <family val="2"/>
      </rPr>
      <t xml:space="preserve">  (par exemple : l'ajout de particpations à d'autres festivals)</t>
    </r>
    <r>
      <rPr>
        <i/>
        <sz val="10"/>
        <color rgb="FF0070C0"/>
        <rFont val="Arial"/>
        <family val="2"/>
      </rPr>
      <t xml:space="preserve"> </t>
    </r>
    <r>
      <rPr>
        <i/>
        <sz val="10"/>
        <rFont val="Arial"/>
        <family val="2"/>
      </rPr>
      <t>(Oui / Non)</t>
    </r>
  </si>
  <si>
    <r>
      <t xml:space="preserve">* Des licences VSDA ou télé sont-elles déjà confirmées? 
</t>
    </r>
    <r>
      <rPr>
        <i/>
        <sz val="10"/>
        <rFont val="Arial"/>
        <family val="2"/>
      </rPr>
      <t>(Oui / Non)</t>
    </r>
  </si>
  <si>
    <t>Subventions fédérales</t>
  </si>
  <si>
    <t>% Contribution du requérant</t>
  </si>
  <si>
    <r>
      <t xml:space="preserve">Subventions provinciales </t>
    </r>
    <r>
      <rPr>
        <b/>
        <i/>
        <sz val="10"/>
        <color theme="0"/>
        <rFont val="Arial"/>
        <family val="2"/>
      </rPr>
      <t>(hormis SODEC)</t>
    </r>
  </si>
  <si>
    <t>La stratégie de sortie du film et les outils promotionnels sont-ils cohérents face aux activités et au public cible visé?</t>
  </si>
  <si>
    <r>
      <t xml:space="preserve">* Minimum garanti </t>
    </r>
    <r>
      <rPr>
        <i/>
        <sz val="10"/>
        <rFont val="Arial"/>
        <family val="2"/>
      </rPr>
      <t>($ CA)</t>
    </r>
  </si>
  <si>
    <r>
      <t xml:space="preserve">Minimum garanti </t>
    </r>
    <r>
      <rPr>
        <i/>
        <sz val="10"/>
        <color theme="4" tint="-0.499984740745262"/>
        <rFont val="Arial"/>
        <family val="2"/>
      </rPr>
      <t>($ CA)</t>
    </r>
  </si>
  <si>
    <t>Montant appliqué 
par ventilation budgétaire</t>
  </si>
  <si>
    <r>
      <t xml:space="preserve">Le requérant a-t-il l'expertise en promotion </t>
    </r>
    <r>
      <rPr>
        <b/>
        <i/>
        <sz val="11"/>
        <color rgb="FF0070C0"/>
        <rFont val="Arial"/>
        <family val="2"/>
      </rPr>
      <t>(interne ou externe)</t>
    </r>
    <r>
      <rPr>
        <b/>
        <sz val="11"/>
        <color rgb="FF0070C0"/>
        <rFont val="Arial"/>
        <family val="2"/>
      </rPr>
      <t xml:space="preserve"> 
pour atteindre ses objectifs?</t>
    </r>
  </si>
  <si>
    <r>
      <t>Délégué</t>
    </r>
    <r>
      <rPr>
        <sz val="12"/>
        <color theme="4" tint="-0.499984740745262"/>
        <rFont val="Calibri"/>
        <family val="2"/>
      </rPr>
      <t>·</t>
    </r>
    <r>
      <rPr>
        <sz val="12"/>
        <color theme="4" tint="-0.499984740745262"/>
        <rFont val="Arial"/>
        <family val="2"/>
      </rPr>
      <t>e Promotion et diffusion</t>
    </r>
  </si>
  <si>
    <t>RÉSERVÉ À LA SODEC - ANALYSE DU RAPPORT FINAL</t>
  </si>
  <si>
    <t>Montant subvention accordée</t>
  </si>
  <si>
    <t>Montant subvention révisée</t>
  </si>
  <si>
    <t>1er versement remis</t>
  </si>
  <si>
    <t>2e versement révisé</t>
  </si>
  <si>
    <t>2e versement prévu</t>
  </si>
  <si>
    <t>Désengagement</t>
  </si>
  <si>
    <t>Recouvrement</t>
  </si>
  <si>
    <r>
      <t xml:space="preserve">* Le film a-t-il été présenté ou a-t-il une participation confirmée dans un ou des festivals sur le(s) territoire(s) visé(s)? </t>
    </r>
    <r>
      <rPr>
        <i/>
        <sz val="10"/>
        <rFont val="Arial"/>
        <family val="2"/>
      </rPr>
      <t>(Oui / Non)</t>
    </r>
  </si>
  <si>
    <t>Raison du désengagement</t>
  </si>
  <si>
    <r>
      <t xml:space="preserve">Autres subventions gouvernementales 
</t>
    </r>
    <r>
      <rPr>
        <b/>
        <i/>
        <sz val="10"/>
        <color theme="0"/>
        <rFont val="Arial"/>
        <family val="2"/>
      </rPr>
      <t>excluant aides étrangères</t>
    </r>
  </si>
  <si>
    <t>Aides étrangères</t>
  </si>
  <si>
    <t>dernière mise à jour : 17 janvier 2024</t>
  </si>
  <si>
    <r>
      <t xml:space="preserve">Subventions provinciales </t>
    </r>
    <r>
      <rPr>
        <b/>
        <i/>
        <sz val="10"/>
        <color rgb="FF0070C0"/>
        <rFont val="Arial"/>
        <family val="2"/>
      </rPr>
      <t>(hormis SODEC)</t>
    </r>
  </si>
  <si>
    <r>
      <t xml:space="preserve">Autres subventions gouvernementales 
</t>
    </r>
    <r>
      <rPr>
        <b/>
        <i/>
        <sz val="10"/>
        <color rgb="FF0070C0"/>
        <rFont val="Arial"/>
        <family val="2"/>
      </rPr>
      <t>(excluant aides étrangères)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</si>
</sst>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* #,##0.00_)\ &quot;$&quot;_ ;_ * \(#,##0.00\)\ &quot;$&quot;_ ;_ * &quot;-&quot;??_)\ &quot;$&quot;_ ;_ @_ "/>
    <numFmt numFmtId="164" formatCode="#,##0\ [$$-C0C]"/>
    <numFmt numFmtId="165" formatCode="_(#,##0\ &quot;$&quot;_);_(\(#,##0\ &quot;$&quot;\);_(&quot;- $&quot;_);_(@_)"/>
    <numFmt numFmtId="166" formatCode="#,##0.00\ &quot;$&quot;"/>
    <numFmt numFmtId="167" formatCode="#,##0\ &quot;$&quot;"/>
    <numFmt numFmtId="168" formatCode="mmm/yyyy"/>
    <numFmt numFmtId="169" formatCode="[&lt;=9999999]###\-####;###\-###\-####"/>
    <numFmt numFmtId="170" formatCode="[$-F800]dddd\,\ mmmm\ dd\,\ yyyy"/>
    <numFmt numFmtId="171" formatCode="yyyy/mm/dd;@"/>
    <numFmt numFmtId="172" formatCode="_ * #,##0_)\ &quot;$&quot;_ ;_ * \(#,##0\)\ &quot;$&quot;_ ;_ * &quot;-&quot;??_)\ &quot;$&quot;_ ;_ @_ "/>
  </numFmts>
  <fonts count="116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3"/>
      <color rgb="FF0070C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b/>
      <i/>
      <sz val="12"/>
      <color theme="4" tint="-0.499984740745262"/>
      <name val="Arial"/>
      <family val="2"/>
    </font>
    <font>
      <b/>
      <sz val="10"/>
      <color rgb="FF0070C0"/>
      <name val="Arial"/>
      <family val="2"/>
    </font>
    <font>
      <b/>
      <sz val="13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4"/>
      <color theme="0"/>
      <name val="Arial"/>
      <family val="2"/>
    </font>
    <font>
      <b/>
      <u/>
      <sz val="14"/>
      <color theme="4" tint="-0.499984740745262"/>
      <name val="Arial"/>
      <family val="2"/>
    </font>
    <font>
      <b/>
      <sz val="11"/>
      <name val="Arial"/>
      <family val="2"/>
    </font>
    <font>
      <sz val="14"/>
      <color rgb="FF0070C0"/>
      <name val="Arial"/>
      <family val="2"/>
    </font>
    <font>
      <b/>
      <sz val="12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1"/>
      <color rgb="FFC0000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4"/>
      <color theme="4" tint="-0.499984740745262"/>
      <name val="Arial"/>
      <family val="2"/>
    </font>
    <font>
      <b/>
      <i/>
      <sz val="11"/>
      <color rgb="FFC00000"/>
      <name val="Arial"/>
      <family val="2"/>
    </font>
    <font>
      <i/>
      <sz val="10"/>
      <color theme="0"/>
      <name val="Arial"/>
      <family val="2"/>
    </font>
    <font>
      <b/>
      <u/>
      <sz val="13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b/>
      <sz val="13"/>
      <color theme="4" tint="-0.249977111117893"/>
      <name val="Arial"/>
      <family val="2"/>
    </font>
    <font>
      <i/>
      <sz val="9"/>
      <color theme="4" tint="-0.499984740745262"/>
      <name val="Arial"/>
      <family val="2"/>
    </font>
    <font>
      <b/>
      <strike/>
      <sz val="12"/>
      <color rgb="FF0070C0"/>
      <name val="Arial"/>
      <family val="2"/>
    </font>
    <font>
      <sz val="11"/>
      <color rgb="FFC00000"/>
      <name val="Calibri"/>
      <family val="2"/>
    </font>
    <font>
      <b/>
      <i/>
      <sz val="13"/>
      <color theme="4" tint="-0.499984740745262"/>
      <name val="Arial"/>
      <family val="2"/>
    </font>
    <font>
      <b/>
      <i/>
      <u/>
      <sz val="13"/>
      <color rgb="FFC00000"/>
      <name val="Arial"/>
      <family val="2"/>
    </font>
    <font>
      <b/>
      <sz val="12"/>
      <color theme="4" tint="-0.249977111117893"/>
      <name val="Arial"/>
      <family val="2"/>
    </font>
    <font>
      <b/>
      <sz val="22"/>
      <color theme="4" tint="-0.499984740745262"/>
      <name val="Calibri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2"/>
      <color rgb="FFC00000"/>
      <name val="Arial"/>
      <family val="2"/>
    </font>
    <font>
      <b/>
      <i/>
      <sz val="22"/>
      <color rgb="FFC00000"/>
      <name val="Calibri"/>
      <family val="2"/>
    </font>
    <font>
      <b/>
      <sz val="18"/>
      <name val="Arial"/>
      <family val="2"/>
    </font>
    <font>
      <b/>
      <sz val="14"/>
      <color rgb="FFC00000"/>
      <name val="Calibri"/>
      <family val="2"/>
    </font>
    <font>
      <b/>
      <i/>
      <sz val="10"/>
      <name val="Arial"/>
      <family val="2"/>
    </font>
    <font>
      <sz val="11"/>
      <color theme="0" tint="-0.34998626667073579"/>
      <name val="Arial"/>
      <family val="2"/>
    </font>
    <font>
      <b/>
      <sz val="12"/>
      <color rgb="FFC00000"/>
      <name val="Arial"/>
      <family val="2"/>
    </font>
    <font>
      <sz val="18"/>
      <color theme="1"/>
      <name val="Arial"/>
      <family val="2"/>
    </font>
    <font>
      <b/>
      <i/>
      <sz val="18"/>
      <color theme="4" tint="-0.499984740745262"/>
      <name val="Arial"/>
      <family val="2"/>
    </font>
    <font>
      <b/>
      <sz val="18"/>
      <color rgb="FFC00000"/>
      <name val="Arial"/>
      <family val="2"/>
    </font>
    <font>
      <b/>
      <sz val="14"/>
      <color theme="10"/>
      <name val="Arial"/>
      <family val="2"/>
    </font>
    <font>
      <b/>
      <i/>
      <sz val="14"/>
      <color rgb="FFC00000"/>
      <name val="Arial"/>
      <family val="2"/>
    </font>
    <font>
      <b/>
      <sz val="13"/>
      <color rgb="FFC00000"/>
      <name val="Arial"/>
      <family val="2"/>
    </font>
    <font>
      <sz val="14"/>
      <color theme="1"/>
      <name val="Arial"/>
      <family val="2"/>
    </font>
    <font>
      <b/>
      <sz val="22"/>
      <color rgb="FFC00000"/>
      <name val="Calibri"/>
      <family val="2"/>
    </font>
    <font>
      <b/>
      <sz val="16"/>
      <color theme="4" tint="-0.499984740745262"/>
      <name val="Arial"/>
      <family val="2"/>
    </font>
    <font>
      <b/>
      <i/>
      <sz val="16"/>
      <color rgb="FF0070C0"/>
      <name val="Arial"/>
      <family val="2"/>
    </font>
    <font>
      <sz val="16"/>
      <color theme="4" tint="-0.499984740745262"/>
      <name val="Arial"/>
      <family val="2"/>
    </font>
    <font>
      <sz val="22"/>
      <color theme="4" tint="-0.499984740745262"/>
      <name val="Calibri"/>
      <family val="2"/>
    </font>
    <font>
      <b/>
      <sz val="16"/>
      <color rgb="FF0070C0"/>
      <name val="Arial"/>
      <family val="2"/>
    </font>
    <font>
      <b/>
      <sz val="14"/>
      <color theme="0" tint="-0.14999847407452621"/>
      <name val="Arial"/>
      <family val="2"/>
    </font>
    <font>
      <sz val="12"/>
      <color rgb="FF0070C0"/>
      <name val="Arial"/>
      <family val="2"/>
    </font>
    <font>
      <i/>
      <sz val="12"/>
      <color theme="4" tint="-0.499984740745262"/>
      <name val="Arial"/>
      <family val="2"/>
    </font>
    <font>
      <b/>
      <sz val="14"/>
      <color rgb="FF0070C0"/>
      <name val="Arial"/>
      <family val="2"/>
    </font>
    <font>
      <b/>
      <i/>
      <sz val="11"/>
      <color theme="4" tint="-0.499984740745262"/>
      <name val="Arial"/>
      <family val="2"/>
    </font>
    <font>
      <b/>
      <i/>
      <sz val="16"/>
      <color rgb="FFC00000"/>
      <name val="Arial"/>
      <family val="2"/>
    </font>
    <font>
      <b/>
      <sz val="14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u/>
      <sz val="11"/>
      <name val="Calibri"/>
      <family val="2"/>
    </font>
    <font>
      <b/>
      <sz val="11"/>
      <color theme="1"/>
      <name val="Calibri"/>
      <family val="2"/>
    </font>
    <font>
      <b/>
      <i/>
      <sz val="11"/>
      <color theme="4" tint="-0.499984740745262"/>
      <name val="Calibri"/>
      <family val="2"/>
    </font>
    <font>
      <b/>
      <sz val="15"/>
      <name val="Arial"/>
      <family val="2"/>
    </font>
    <font>
      <b/>
      <u/>
      <sz val="16"/>
      <color theme="4" tint="-0.499984740745262"/>
      <name val="Arial"/>
      <family val="2"/>
    </font>
    <font>
      <b/>
      <sz val="18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sz val="11"/>
      <color theme="1"/>
      <name val="Calibri"/>
      <family val="2"/>
    </font>
    <font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8"/>
      <color theme="0"/>
      <name val="Arial"/>
      <family val="2"/>
    </font>
    <font>
      <i/>
      <sz val="11"/>
      <color theme="4" tint="-0.499984740745262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9"/>
      <color theme="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i/>
      <sz val="11"/>
      <color rgb="FF0070C0"/>
      <name val="Arial"/>
      <family val="2"/>
    </font>
    <font>
      <b/>
      <i/>
      <u/>
      <sz val="12"/>
      <color theme="4" tint="-0.499984740745262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4" tint="-0.499984740745262"/>
      <name val="Calibri"/>
      <family val="2"/>
    </font>
    <font>
      <b/>
      <i/>
      <sz val="11"/>
      <color rgb="FF0070C0"/>
      <name val="Arial"/>
      <family val="2"/>
    </font>
    <font>
      <sz val="12"/>
      <color theme="4" tint="-0.499984740745262"/>
      <name val="Calibri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</borders>
  <cellStyleXfs count="4">
    <xf numFmtId="0" fontId="0" fillId="0" borderId="0"/>
    <xf numFmtId="0" fontId="47" fillId="0" borderId="0" applyNumberFormat="0" applyFill="0" applyBorder="0" applyAlignment="0" applyProtection="0"/>
    <xf numFmtId="9" fontId="94" fillId="0" borderId="0" applyFont="0" applyFill="0" applyBorder="0" applyAlignment="0" applyProtection="0"/>
    <xf numFmtId="44" fontId="94" fillId="0" borderId="0" applyFont="0" applyFill="0" applyBorder="0" applyAlignment="0" applyProtection="0"/>
  </cellStyleXfs>
  <cellXfs count="67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20" fillId="0" borderId="0" xfId="0" applyFont="1" applyAlignment="1">
      <alignment horizontal="center"/>
    </xf>
    <xf numFmtId="9" fontId="21" fillId="0" borderId="0" xfId="0" applyNumberFormat="1" applyFont="1" applyAlignment="1">
      <alignment horizontal="center"/>
    </xf>
    <xf numFmtId="9" fontId="21" fillId="0" borderId="0" xfId="0" quotePrefix="1" applyNumberFormat="1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8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/>
    </xf>
    <xf numFmtId="0" fontId="66" fillId="0" borderId="0" xfId="1" applyFont="1" applyFill="1" applyBorder="1" applyAlignment="1" applyProtection="1">
      <alignment horizontal="center"/>
    </xf>
    <xf numFmtId="164" fontId="4" fillId="5" borderId="5" xfId="0" applyNumberFormat="1" applyFont="1" applyFill="1" applyBorder="1" applyAlignment="1" applyProtection="1">
      <alignment horizontal="right" vertical="center"/>
      <protection locked="0"/>
    </xf>
    <xf numFmtId="0" fontId="22" fillId="6" borderId="0" xfId="1" applyFont="1" applyFill="1" applyBorder="1" applyAlignment="1" applyProtection="1">
      <alignment vertical="center"/>
    </xf>
    <xf numFmtId="0" fontId="22" fillId="6" borderId="0" xfId="1" applyFont="1" applyFill="1" applyBorder="1" applyAlignment="1" applyProtection="1">
      <alignment horizontal="left" vertical="center"/>
    </xf>
    <xf numFmtId="0" fontId="22" fillId="0" borderId="14" xfId="1" applyFont="1" applyFill="1" applyBorder="1" applyAlignment="1" applyProtection="1">
      <alignment horizontal="left" vertical="center"/>
    </xf>
    <xf numFmtId="0" fontId="87" fillId="6" borderId="17" xfId="1" applyNumberFormat="1" applyFont="1" applyFill="1" applyBorder="1" applyAlignment="1" applyProtection="1">
      <alignment horizontal="left" vertical="center"/>
    </xf>
    <xf numFmtId="0" fontId="37" fillId="0" borderId="2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0" fontId="22" fillId="6" borderId="18" xfId="1" applyFont="1" applyFill="1" applyBorder="1" applyAlignment="1" applyProtection="1">
      <alignment vertical="center"/>
    </xf>
    <xf numFmtId="0" fontId="22" fillId="6" borderId="7" xfId="1" applyFont="1" applyFill="1" applyBorder="1" applyAlignment="1" applyProtection="1">
      <alignment horizontal="left" vertical="center"/>
    </xf>
    <xf numFmtId="0" fontId="22" fillId="6" borderId="18" xfId="1" applyFont="1" applyFill="1" applyBorder="1" applyAlignment="1" applyProtection="1">
      <alignment horizontal="left" vertical="center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3" fontId="4" fillId="8" borderId="5" xfId="0" applyNumberFormat="1" applyFont="1" applyFill="1" applyBorder="1" applyAlignment="1" applyProtection="1">
      <alignment horizontal="center" vertical="center"/>
      <protection locked="0"/>
    </xf>
    <xf numFmtId="164" fontId="4" fillId="8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left" vertical="center"/>
      <protection locked="0"/>
    </xf>
    <xf numFmtId="171" fontId="4" fillId="0" borderId="5" xfId="0" applyNumberFormat="1" applyFont="1" applyBorder="1" applyAlignment="1" applyProtection="1">
      <alignment horizontal="center" vertical="center"/>
      <protection locked="0"/>
    </xf>
    <xf numFmtId="171" fontId="4" fillId="8" borderId="5" xfId="0" applyNumberFormat="1" applyFont="1" applyFill="1" applyBorder="1" applyAlignment="1" applyProtection="1">
      <alignment horizontal="center" vertical="center"/>
      <protection locked="0"/>
    </xf>
    <xf numFmtId="168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5" fillId="0" borderId="4" xfId="0" applyFont="1" applyBorder="1" applyAlignment="1" applyProtection="1">
      <alignment horizontal="left" vertical="center" wrapText="1"/>
      <protection locked="0"/>
    </xf>
    <xf numFmtId="168" fontId="111" fillId="8" borderId="5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6" borderId="7" xfId="0" applyFont="1" applyFill="1" applyBorder="1" applyAlignment="1">
      <alignment vertical="center"/>
    </xf>
    <xf numFmtId="0" fontId="22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0" fontId="8" fillId="0" borderId="11" xfId="0" applyFont="1" applyBorder="1"/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2" fillId="6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2" fillId="0" borderId="0" xfId="0" applyFont="1"/>
    <xf numFmtId="0" fontId="8" fillId="0" borderId="12" xfId="0" applyFont="1" applyBorder="1"/>
    <xf numFmtId="0" fontId="8" fillId="0" borderId="14" xfId="0" applyFont="1" applyBorder="1"/>
    <xf numFmtId="0" fontId="2" fillId="0" borderId="0" xfId="0" applyFont="1" applyAlignment="1">
      <alignment vertical="center"/>
    </xf>
    <xf numFmtId="0" fontId="4" fillId="0" borderId="0" xfId="0" applyFont="1"/>
    <xf numFmtId="0" fontId="18" fillId="0" borderId="0" xfId="0" applyFont="1" applyAlignment="1">
      <alignment vertical="center"/>
    </xf>
    <xf numFmtId="0" fontId="22" fillId="6" borderId="3" xfId="0" applyFont="1" applyFill="1" applyBorder="1" applyAlignment="1">
      <alignment horizontal="right" vertical="center"/>
    </xf>
    <xf numFmtId="0" fontId="64" fillId="0" borderId="0" xfId="0" applyFont="1" applyAlignment="1">
      <alignment horizontal="left" vertical="center" wrapText="1"/>
    </xf>
    <xf numFmtId="0" fontId="22" fillId="6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left" vertical="center"/>
    </xf>
    <xf numFmtId="0" fontId="64" fillId="0" borderId="0" xfId="0" applyFont="1" applyAlignment="1">
      <alignment vertical="center" wrapText="1"/>
    </xf>
    <xf numFmtId="0" fontId="4" fillId="6" borderId="0" xfId="0" applyFont="1" applyFill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right" vertical="center"/>
    </xf>
    <xf numFmtId="0" fontId="97" fillId="6" borderId="0" xfId="0" applyFont="1" applyFill="1" applyAlignment="1">
      <alignment horizontal="center" vertical="center"/>
    </xf>
    <xf numFmtId="0" fontId="97" fillId="6" borderId="18" xfId="0" applyFont="1" applyFill="1" applyBorder="1" applyAlignment="1">
      <alignment vertical="center"/>
    </xf>
    <xf numFmtId="0" fontId="9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29" fillId="6" borderId="1" xfId="0" applyFont="1" applyFill="1" applyBorder="1" applyAlignment="1">
      <alignment horizontal="right" vertical="center"/>
    </xf>
    <xf numFmtId="0" fontId="97" fillId="6" borderId="1" xfId="0" applyFont="1" applyFill="1" applyBorder="1" applyAlignment="1">
      <alignment horizontal="center" vertical="center"/>
    </xf>
    <xf numFmtId="0" fontId="97" fillId="6" borderId="23" xfId="0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97" fillId="6" borderId="3" xfId="0" applyFont="1" applyFill="1" applyBorder="1" applyAlignment="1">
      <alignment vertical="center"/>
    </xf>
    <xf numFmtId="0" fontId="97" fillId="6" borderId="19" xfId="0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left" vertical="center"/>
    </xf>
    <xf numFmtId="0" fontId="97" fillId="6" borderId="1" xfId="0" applyFont="1" applyFill="1" applyBorder="1" applyAlignment="1">
      <alignment vertical="center"/>
    </xf>
    <xf numFmtId="0" fontId="98" fillId="6" borderId="1" xfId="0" applyFont="1" applyFill="1" applyBorder="1" applyAlignment="1">
      <alignment horizontal="left" vertical="center"/>
    </xf>
    <xf numFmtId="0" fontId="98" fillId="6" borderId="1" xfId="0" applyFont="1" applyFill="1" applyBorder="1" applyAlignment="1">
      <alignment horizontal="right" vertical="center"/>
    </xf>
    <xf numFmtId="3" fontId="97" fillId="6" borderId="2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42" fillId="6" borderId="3" xfId="0" applyFont="1" applyFill="1" applyBorder="1" applyAlignment="1">
      <alignment vertical="center"/>
    </xf>
    <xf numFmtId="0" fontId="22" fillId="6" borderId="3" xfId="0" applyFont="1" applyFill="1" applyBorder="1" applyAlignment="1">
      <alignment horizontal="center" vertical="center"/>
    </xf>
    <xf numFmtId="3" fontId="4" fillId="6" borderId="0" xfId="0" applyNumberFormat="1" applyFont="1" applyFill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170" fontId="4" fillId="6" borderId="0" xfId="0" applyNumberFormat="1" applyFont="1" applyFill="1" applyAlignment="1">
      <alignment horizontal="center" vertical="center"/>
    </xf>
    <xf numFmtId="170" fontId="4" fillId="6" borderId="0" xfId="0" applyNumberFormat="1" applyFont="1" applyFill="1" applyAlignment="1">
      <alignment vertical="center"/>
    </xf>
    <xf numFmtId="0" fontId="50" fillId="6" borderId="0" xfId="0" applyFont="1" applyFill="1" applyAlignment="1">
      <alignment horizontal="left" vertical="center" wrapText="1"/>
    </xf>
    <xf numFmtId="0" fontId="79" fillId="6" borderId="7" xfId="0" applyFont="1" applyFill="1" applyBorder="1" applyAlignment="1">
      <alignment vertical="center"/>
    </xf>
    <xf numFmtId="0" fontId="79" fillId="6" borderId="0" xfId="0" applyFont="1" applyFill="1" applyAlignment="1">
      <alignment horizontal="left" vertical="center" wrapText="1"/>
    </xf>
    <xf numFmtId="164" fontId="4" fillId="6" borderId="0" xfId="0" applyNumberFormat="1" applyFont="1" applyFill="1" applyAlignment="1">
      <alignment horizontal="left" vertical="center"/>
    </xf>
    <xf numFmtId="0" fontId="79" fillId="6" borderId="0" xfId="0" applyFont="1" applyFill="1" applyAlignment="1">
      <alignment horizontal="right" vertical="center"/>
    </xf>
    <xf numFmtId="164" fontId="4" fillId="6" borderId="0" xfId="0" applyNumberFormat="1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79" fillId="6" borderId="1" xfId="0" applyFont="1" applyFill="1" applyBorder="1" applyAlignment="1">
      <alignment horizontal="right" vertic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164" fontId="97" fillId="6" borderId="3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97" fillId="6" borderId="0" xfId="0" applyNumberFormat="1" applyFont="1" applyFill="1" applyAlignment="1">
      <alignment horizontal="center" vertical="center"/>
    </xf>
    <xf numFmtId="9" fontId="23" fillId="0" borderId="5" xfId="2" applyFont="1" applyBorder="1" applyAlignment="1" applyProtection="1">
      <alignment horizontal="left" vertical="center"/>
    </xf>
    <xf numFmtId="10" fontId="8" fillId="0" borderId="5" xfId="2" applyNumberFormat="1" applyFont="1" applyBorder="1" applyAlignment="1" applyProtection="1">
      <alignment horizontal="center" vertical="center"/>
    </xf>
    <xf numFmtId="164" fontId="103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36" fillId="0" borderId="3" xfId="0" applyFont="1" applyBorder="1" applyAlignment="1">
      <alignment horizontal="right" vertical="center"/>
    </xf>
    <xf numFmtId="167" fontId="36" fillId="0" borderId="19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167" fontId="36" fillId="0" borderId="1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6" fontId="36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167" fontId="37" fillId="0" borderId="0" xfId="0" applyNumberFormat="1" applyFont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38" fillId="0" borderId="22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8" fillId="0" borderId="1" xfId="0" applyFont="1" applyBorder="1"/>
    <xf numFmtId="9" fontId="38" fillId="0" borderId="1" xfId="0" applyNumberFormat="1" applyFont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/>
    </xf>
    <xf numFmtId="0" fontId="8" fillId="0" borderId="23" xfId="0" applyFont="1" applyBorder="1"/>
    <xf numFmtId="0" fontId="38" fillId="0" borderId="0" xfId="0" applyFont="1" applyAlignment="1">
      <alignment horizontal="left"/>
    </xf>
    <xf numFmtId="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70" fontId="5" fillId="0" borderId="1" xfId="0" applyNumberFormat="1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8" fillId="0" borderId="13" xfId="0" applyFont="1" applyBorder="1"/>
    <xf numFmtId="0" fontId="8" fillId="0" borderId="15" xfId="0" applyFont="1" applyBorder="1"/>
    <xf numFmtId="9" fontId="31" fillId="0" borderId="16" xfId="0" applyNumberFormat="1" applyFont="1" applyBorder="1" applyAlignment="1" applyProtection="1">
      <alignment horizontal="center" vertical="center"/>
      <protection locked="0"/>
    </xf>
    <xf numFmtId="164" fontId="31" fillId="0" borderId="30" xfId="0" applyNumberFormat="1" applyFont="1" applyBorder="1" applyAlignment="1">
      <alignment horizontal="center" vertical="center"/>
    </xf>
    <xf numFmtId="172" fontId="7" fillId="14" borderId="0" xfId="3" applyNumberFormat="1" applyFont="1" applyFill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2" fillId="6" borderId="7" xfId="0" applyFont="1" applyFill="1" applyBorder="1" applyAlignment="1">
      <alignment vertical="center"/>
    </xf>
    <xf numFmtId="0" fontId="22" fillId="6" borderId="0" xfId="0" applyFont="1" applyFill="1" applyAlignment="1">
      <alignment vertical="center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22" fillId="6" borderId="7" xfId="1" applyFont="1" applyFill="1" applyBorder="1" applyAlignment="1" applyProtection="1">
      <alignment horizontal="left" vertical="center" wrapText="1"/>
    </xf>
    <xf numFmtId="0" fontId="22" fillId="6" borderId="0" xfId="1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22" fillId="6" borderId="7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left" vertical="center" wrapText="1"/>
    </xf>
    <xf numFmtId="0" fontId="37" fillId="6" borderId="0" xfId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68" fillId="0" borderId="0" xfId="1" applyFont="1" applyAlignment="1" applyProtection="1">
      <alignment horizontal="left" vertical="center" wrapText="1"/>
    </xf>
    <xf numFmtId="0" fontId="95" fillId="0" borderId="6" xfId="0" applyFont="1" applyBorder="1" applyAlignment="1" applyProtection="1">
      <alignment horizontal="left" vertical="center" wrapText="1"/>
      <protection locked="0"/>
    </xf>
    <xf numFmtId="0" fontId="95" fillId="0" borderId="4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right" vertical="center" wrapText="1"/>
    </xf>
    <xf numFmtId="169" fontId="7" fillId="0" borderId="6" xfId="0" applyNumberFormat="1" applyFont="1" applyBorder="1" applyAlignment="1" applyProtection="1">
      <alignment horizontal="left"/>
      <protection locked="0"/>
    </xf>
    <xf numFmtId="169" fontId="7" fillId="0" borderId="4" xfId="0" applyNumberFormat="1" applyFont="1" applyBorder="1" applyAlignment="1" applyProtection="1">
      <alignment horizontal="left"/>
      <protection locked="0"/>
    </xf>
    <xf numFmtId="0" fontId="55" fillId="8" borderId="6" xfId="1" applyFont="1" applyFill="1" applyBorder="1" applyAlignment="1" applyProtection="1">
      <alignment horizontal="center" vertical="center"/>
    </xf>
    <xf numFmtId="0" fontId="55" fillId="8" borderId="2" xfId="1" applyFont="1" applyFill="1" applyBorder="1" applyAlignment="1" applyProtection="1">
      <alignment horizontal="center" vertical="center"/>
    </xf>
    <xf numFmtId="0" fontId="55" fillId="8" borderId="4" xfId="1" applyFont="1" applyFill="1" applyBorder="1" applyAlignment="1" applyProtection="1">
      <alignment horizontal="center" vertical="center"/>
    </xf>
    <xf numFmtId="0" fontId="22" fillId="6" borderId="0" xfId="0" applyFont="1" applyFill="1" applyAlignment="1">
      <alignment horizontal="left" vertical="center"/>
    </xf>
    <xf numFmtId="0" fontId="22" fillId="6" borderId="7" xfId="0" applyFont="1" applyFill="1" applyBorder="1" applyAlignment="1">
      <alignment horizontal="left" vertical="center"/>
    </xf>
    <xf numFmtId="0" fontId="37" fillId="6" borderId="18" xfId="1" applyFont="1" applyFill="1" applyBorder="1" applyAlignment="1" applyProtection="1">
      <alignment horizontal="center" vertical="center"/>
    </xf>
    <xf numFmtId="171" fontId="4" fillId="0" borderId="6" xfId="1" applyNumberFormat="1" applyFont="1" applyFill="1" applyBorder="1" applyAlignment="1" applyProtection="1">
      <alignment horizontal="center" vertical="center"/>
      <protection locked="0"/>
    </xf>
    <xf numFmtId="171" fontId="4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54" fillId="8" borderId="0" xfId="1" applyFont="1" applyFill="1" applyBorder="1" applyAlignment="1" applyProtection="1">
      <alignment horizontal="left" vertical="center"/>
    </xf>
    <xf numFmtId="0" fontId="54" fillId="8" borderId="18" xfId="1" applyFont="1" applyFill="1" applyBorder="1" applyAlignment="1" applyProtection="1">
      <alignment horizontal="left" vertical="center"/>
    </xf>
    <xf numFmtId="0" fontId="54" fillId="8" borderId="3" xfId="1" applyFont="1" applyFill="1" applyBorder="1" applyAlignment="1" applyProtection="1">
      <alignment horizontal="left" vertical="center"/>
    </xf>
    <xf numFmtId="0" fontId="54" fillId="8" borderId="19" xfId="1" applyFont="1" applyFill="1" applyBorder="1" applyAlignment="1" applyProtection="1">
      <alignment horizontal="left" vertical="center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4" fillId="8" borderId="2" xfId="0" applyFont="1" applyFill="1" applyBorder="1" applyAlignment="1" applyProtection="1">
      <alignment horizontal="left" vertical="top" wrapText="1"/>
      <protection locked="0"/>
    </xf>
    <xf numFmtId="0" fontId="4" fillId="8" borderId="4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33" fillId="3" borderId="21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167" fontId="26" fillId="0" borderId="26" xfId="0" applyNumberFormat="1" applyFont="1" applyBorder="1" applyAlignment="1" applyProtection="1">
      <alignment horizontal="center" vertical="center"/>
      <protection locked="0"/>
    </xf>
    <xf numFmtId="167" fontId="26" fillId="0" borderId="27" xfId="0" applyNumberFormat="1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left" vertical="center" wrapText="1"/>
      <protection locked="0"/>
    </xf>
    <xf numFmtId="0" fontId="31" fillId="0" borderId="1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2" fillId="6" borderId="21" xfId="0" applyFont="1" applyFill="1" applyBorder="1" applyAlignment="1">
      <alignment vertical="center"/>
    </xf>
    <xf numFmtId="0" fontId="22" fillId="6" borderId="3" xfId="0" applyFont="1" applyFill="1" applyBorder="1" applyAlignment="1">
      <alignment vertical="center"/>
    </xf>
    <xf numFmtId="0" fontId="22" fillId="6" borderId="22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9" fillId="6" borderId="22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9" fillId="6" borderId="7" xfId="0" applyFont="1" applyFill="1" applyBorder="1" applyAlignment="1">
      <alignment vertical="center"/>
    </xf>
    <xf numFmtId="0" fontId="29" fillId="6" borderId="0" xfId="0" applyFont="1" applyFill="1" applyAlignment="1">
      <alignment vertical="center"/>
    </xf>
    <xf numFmtId="0" fontId="7" fillId="6" borderId="0" xfId="0" applyFont="1" applyFill="1" applyAlignment="1">
      <alignment horizontal="left" vertical="center"/>
    </xf>
    <xf numFmtId="0" fontId="7" fillId="6" borderId="18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 vertical="center"/>
    </xf>
    <xf numFmtId="170" fontId="4" fillId="6" borderId="3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6" borderId="23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22" fillId="6" borderId="7" xfId="0" applyFont="1" applyFill="1" applyBorder="1" applyAlignment="1">
      <alignment vertical="top"/>
    </xf>
    <xf numFmtId="0" fontId="22" fillId="6" borderId="0" xfId="0" applyFont="1" applyFill="1" applyAlignment="1">
      <alignment vertical="top"/>
    </xf>
    <xf numFmtId="0" fontId="64" fillId="0" borderId="0" xfId="0" applyFont="1" applyAlignment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2" fillId="6" borderId="21" xfId="0" applyFont="1" applyFill="1" applyBorder="1" applyAlignment="1">
      <alignment vertical="center"/>
    </xf>
    <xf numFmtId="0" fontId="42" fillId="6" borderId="3" xfId="0" applyFont="1" applyFill="1" applyBorder="1" applyAlignment="1">
      <alignment vertical="center"/>
    </xf>
    <xf numFmtId="0" fontId="42" fillId="6" borderId="7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37" fillId="6" borderId="7" xfId="0" applyFont="1" applyFill="1" applyBorder="1" applyAlignment="1">
      <alignment vertical="center"/>
    </xf>
    <xf numFmtId="0" fontId="37" fillId="6" borderId="0" xfId="0" applyFont="1" applyFill="1" applyAlignment="1">
      <alignment vertical="center"/>
    </xf>
    <xf numFmtId="0" fontId="82" fillId="6" borderId="0" xfId="0" applyFont="1" applyFill="1" applyAlignment="1">
      <alignment vertical="center"/>
    </xf>
    <xf numFmtId="0" fontId="32" fillId="0" borderId="0" xfId="0" applyFont="1" applyAlignment="1">
      <alignment horizontal="left" vertical="center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23" fillId="0" borderId="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4" fillId="6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49" fillId="0" borderId="0" xfId="0" applyFont="1" applyAlignment="1" applyProtection="1">
      <alignment horizontal="right" vertical="center"/>
    </xf>
    <xf numFmtId="0" fontId="40" fillId="2" borderId="6" xfId="0" applyFont="1" applyFill="1" applyBorder="1" applyAlignment="1" applyProtection="1">
      <alignment horizontal="center" vertical="center" wrapText="1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8" fillId="0" borderId="11" xfId="0" applyFont="1" applyBorder="1" applyAlignment="1" applyProtection="1">
      <alignment vertical="center"/>
    </xf>
    <xf numFmtId="0" fontId="99" fillId="3" borderId="6" xfId="0" applyFont="1" applyFill="1" applyBorder="1" applyAlignment="1" applyProtection="1">
      <alignment horizontal="center" vertical="center"/>
    </xf>
    <xf numFmtId="0" fontId="99" fillId="3" borderId="2" xfId="0" applyFont="1" applyFill="1" applyBorder="1" applyAlignment="1" applyProtection="1">
      <alignment horizontal="center" vertical="center"/>
    </xf>
    <xf numFmtId="0" fontId="99" fillId="3" borderId="4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right" vertical="center"/>
    </xf>
    <xf numFmtId="0" fontId="72" fillId="0" borderId="0" xfId="0" applyFont="1" applyAlignment="1" applyProtection="1">
      <alignment vertical="center"/>
    </xf>
    <xf numFmtId="0" fontId="73" fillId="0" borderId="0" xfId="0" applyFont="1" applyAlignment="1" applyProtection="1">
      <alignment horizontal="left" vertical="center" wrapText="1"/>
    </xf>
    <xf numFmtId="0" fontId="75" fillId="0" borderId="0" xfId="0" applyFont="1" applyAlignment="1" applyProtection="1">
      <alignment vertical="center"/>
    </xf>
    <xf numFmtId="0" fontId="76" fillId="0" borderId="0" xfId="0" applyFont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16" fillId="0" borderId="0" xfId="0" applyFont="1" applyProtection="1"/>
    <xf numFmtId="0" fontId="8" fillId="0" borderId="12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6" borderId="21" xfId="0" applyFont="1" applyFill="1" applyBorder="1" applyAlignment="1" applyProtection="1">
      <alignment horizontal="center" vertical="center"/>
    </xf>
    <xf numFmtId="0" fontId="25" fillId="6" borderId="3" xfId="0" applyFont="1" applyFill="1" applyBorder="1" applyAlignment="1" applyProtection="1">
      <alignment horizontal="center" vertical="center"/>
    </xf>
    <xf numFmtId="0" fontId="25" fillId="6" borderId="19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vertical="center"/>
    </xf>
    <xf numFmtId="0" fontId="22" fillId="6" borderId="0" xfId="0" applyFont="1" applyFill="1" applyAlignment="1" applyProtection="1">
      <alignment vertical="center"/>
    </xf>
    <xf numFmtId="0" fontId="22" fillId="6" borderId="18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5" fillId="6" borderId="18" xfId="0" applyFont="1" applyFill="1" applyBorder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0" fontId="22" fillId="6" borderId="0" xfId="0" applyFont="1" applyFill="1" applyAlignment="1" applyProtection="1">
      <alignment horizontal="right" vertical="center"/>
    </xf>
    <xf numFmtId="0" fontId="14" fillId="6" borderId="0" xfId="0" applyFont="1" applyFill="1" applyAlignment="1" applyProtection="1">
      <alignment vertical="center"/>
    </xf>
    <xf numFmtId="0" fontId="14" fillId="6" borderId="18" xfId="0" applyFont="1" applyFill="1" applyBorder="1" applyAlignment="1" applyProtection="1">
      <alignment vertical="center"/>
    </xf>
    <xf numFmtId="0" fontId="5" fillId="6" borderId="22" xfId="0" applyFont="1" applyFill="1" applyBorder="1" applyProtection="1"/>
    <xf numFmtId="0" fontId="5" fillId="6" borderId="1" xfId="0" applyFont="1" applyFill="1" applyBorder="1" applyProtection="1"/>
    <xf numFmtId="0" fontId="5" fillId="6" borderId="1" xfId="0" applyFont="1" applyFill="1" applyBorder="1" applyAlignment="1" applyProtection="1">
      <alignment horizontal="right"/>
    </xf>
    <xf numFmtId="0" fontId="5" fillId="6" borderId="1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6" borderId="23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56" fillId="6" borderId="17" xfId="0" applyFont="1" applyFill="1" applyBorder="1" applyAlignment="1" applyProtection="1">
      <alignment horizontal="center" wrapText="1"/>
    </xf>
    <xf numFmtId="0" fontId="56" fillId="6" borderId="24" xfId="0" applyFont="1" applyFill="1" applyBorder="1" applyAlignment="1" applyProtection="1">
      <alignment horizontal="center" wrapText="1"/>
    </xf>
    <xf numFmtId="0" fontId="62" fillId="6" borderId="7" xfId="0" applyFont="1" applyFill="1" applyBorder="1" applyAlignment="1" applyProtection="1">
      <alignment horizontal="center" wrapText="1"/>
    </xf>
    <xf numFmtId="0" fontId="62" fillId="6" borderId="0" xfId="0" applyFont="1" applyFill="1" applyAlignment="1" applyProtection="1">
      <alignment horizontal="center" wrapText="1"/>
    </xf>
    <xf numFmtId="0" fontId="56" fillId="6" borderId="17" xfId="0" applyFont="1" applyFill="1" applyBorder="1" applyAlignment="1" applyProtection="1">
      <alignment horizontal="left" vertical="center" wrapText="1"/>
    </xf>
    <xf numFmtId="0" fontId="56" fillId="6" borderId="24" xfId="0" applyFont="1" applyFill="1" applyBorder="1" applyAlignment="1" applyProtection="1">
      <alignment horizontal="left" vertical="center" wrapText="1"/>
    </xf>
    <xf numFmtId="0" fontId="56" fillId="6" borderId="1" xfId="0" applyFont="1" applyFill="1" applyBorder="1" applyAlignment="1" applyProtection="1">
      <alignment horizontal="left" vertical="center" wrapText="1"/>
    </xf>
    <xf numFmtId="0" fontId="56" fillId="6" borderId="23" xfId="0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left"/>
    </xf>
    <xf numFmtId="0" fontId="22" fillId="6" borderId="0" xfId="0" applyFont="1" applyFill="1" applyAlignment="1" applyProtection="1">
      <alignment horizontal="left"/>
    </xf>
    <xf numFmtId="0" fontId="22" fillId="6" borderId="18" xfId="0" applyFont="1" applyFill="1" applyBorder="1" applyAlignment="1" applyProtection="1">
      <alignment horizontal="left"/>
    </xf>
    <xf numFmtId="0" fontId="22" fillId="6" borderId="7" xfId="0" applyFont="1" applyFill="1" applyBorder="1" applyAlignment="1" applyProtection="1">
      <alignment horizontal="left" wrapText="1"/>
    </xf>
    <xf numFmtId="0" fontId="22" fillId="6" borderId="0" xfId="0" applyFont="1" applyFill="1" applyAlignment="1" applyProtection="1">
      <alignment horizontal="left" wrapText="1"/>
    </xf>
    <xf numFmtId="0" fontId="5" fillId="6" borderId="0" xfId="0" applyFont="1" applyFill="1" applyAlignment="1" applyProtection="1">
      <alignment horizontal="left" vertical="center"/>
    </xf>
    <xf numFmtId="0" fontId="8" fillId="6" borderId="18" xfId="0" applyFont="1" applyFill="1" applyBorder="1" applyAlignment="1" applyProtection="1">
      <alignment vertical="center"/>
    </xf>
    <xf numFmtId="0" fontId="57" fillId="6" borderId="7" xfId="0" applyFont="1" applyFill="1" applyBorder="1" applyProtection="1"/>
    <xf numFmtId="0" fontId="5" fillId="6" borderId="0" xfId="0" applyFont="1" applyFill="1" applyProtection="1"/>
    <xf numFmtId="0" fontId="5" fillId="6" borderId="0" xfId="0" applyFont="1" applyFill="1" applyAlignment="1" applyProtection="1">
      <alignment horizontal="right"/>
    </xf>
    <xf numFmtId="0" fontId="56" fillId="6" borderId="3" xfId="0" applyFont="1" applyFill="1" applyBorder="1" applyAlignment="1" applyProtection="1">
      <alignment horizontal="left" vertical="center" wrapText="1"/>
    </xf>
    <xf numFmtId="0" fontId="56" fillId="6" borderId="19" xfId="0" applyFont="1" applyFill="1" applyBorder="1" applyAlignment="1" applyProtection="1">
      <alignment horizontal="left" vertical="center" wrapText="1"/>
    </xf>
    <xf numFmtId="0" fontId="5" fillId="6" borderId="21" xfId="0" applyFont="1" applyFill="1" applyBorder="1" applyAlignment="1" applyProtection="1">
      <alignment vertical="center"/>
    </xf>
    <xf numFmtId="0" fontId="8" fillId="6" borderId="3" xfId="0" applyFont="1" applyFill="1" applyBorder="1" applyAlignment="1" applyProtection="1">
      <alignment vertical="center"/>
    </xf>
    <xf numFmtId="0" fontId="8" fillId="6" borderId="19" xfId="0" applyFont="1" applyFill="1" applyBorder="1" applyAlignment="1" applyProtection="1">
      <alignment vertical="center"/>
    </xf>
    <xf numFmtId="0" fontId="8" fillId="0" borderId="11" xfId="0" applyFont="1" applyBorder="1" applyProtection="1"/>
    <xf numFmtId="0" fontId="2" fillId="6" borderId="7" xfId="0" applyFont="1" applyFill="1" applyBorder="1" applyAlignment="1" applyProtection="1">
      <alignment vertical="center" wrapText="1"/>
    </xf>
    <xf numFmtId="0" fontId="12" fillId="6" borderId="0" xfId="0" applyFont="1" applyFill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right"/>
    </xf>
    <xf numFmtId="0" fontId="8" fillId="0" borderId="0" xfId="0" applyFont="1" applyProtection="1"/>
    <xf numFmtId="0" fontId="6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left" vertical="center" wrapText="1"/>
    </xf>
    <xf numFmtId="0" fontId="22" fillId="6" borderId="0" xfId="0" applyFont="1" applyFill="1" applyAlignment="1" applyProtection="1">
      <alignment horizontal="left" vertical="center" wrapText="1"/>
    </xf>
    <xf numFmtId="0" fontId="22" fillId="6" borderId="2" xfId="0" applyFont="1" applyFill="1" applyBorder="1" applyAlignment="1" applyProtection="1">
      <alignment horizontal="left" vertical="center" wrapText="1"/>
    </xf>
    <xf numFmtId="0" fontId="2" fillId="6" borderId="0" xfId="0" applyFont="1" applyFill="1" applyAlignment="1" applyProtection="1">
      <alignment vertical="center" wrapText="1"/>
    </xf>
    <xf numFmtId="0" fontId="2" fillId="6" borderId="18" xfId="0" applyFont="1" applyFill="1" applyBorder="1" applyAlignment="1" applyProtection="1">
      <alignment vertical="center" wrapText="1"/>
    </xf>
    <xf numFmtId="0" fontId="22" fillId="6" borderId="7" xfId="0" applyFont="1" applyFill="1" applyBorder="1" applyProtection="1"/>
    <xf numFmtId="0" fontId="22" fillId="6" borderId="0" xfId="0" applyFont="1" applyFill="1" applyProtection="1"/>
    <xf numFmtId="0" fontId="22" fillId="6" borderId="7" xfId="0" applyFont="1" applyFill="1" applyBorder="1" applyAlignment="1" applyProtection="1">
      <alignment vertical="top" wrapText="1"/>
    </xf>
    <xf numFmtId="0" fontId="22" fillId="6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22" fillId="6" borderId="7" xfId="0" applyFont="1" applyFill="1" applyBorder="1" applyAlignment="1" applyProtection="1">
      <alignment vertical="center" wrapText="1"/>
    </xf>
    <xf numFmtId="0" fontId="22" fillId="6" borderId="0" xfId="0" applyFont="1" applyFill="1" applyAlignment="1" applyProtection="1">
      <alignment vertical="center" wrapText="1"/>
    </xf>
    <xf numFmtId="0" fontId="7" fillId="6" borderId="0" xfId="0" applyFont="1" applyFill="1" applyAlignment="1" applyProtection="1">
      <alignment horizontal="left" vertical="center"/>
    </xf>
    <xf numFmtId="0" fontId="7" fillId="6" borderId="18" xfId="0" applyFont="1" applyFill="1" applyBorder="1" applyAlignment="1" applyProtection="1">
      <alignment horizontal="left" vertical="center"/>
    </xf>
    <xf numFmtId="0" fontId="5" fillId="6" borderId="22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horizontal="left" vertical="center"/>
    </xf>
    <xf numFmtId="0" fontId="5" fillId="6" borderId="23" xfId="0" applyFont="1" applyFill="1" applyBorder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22" fillId="6" borderId="7" xfId="0" applyFont="1" applyFill="1" applyBorder="1" applyAlignment="1" applyProtection="1">
      <alignment horizontal="left" vertical="center" wrapText="1"/>
    </xf>
    <xf numFmtId="0" fontId="22" fillId="6" borderId="0" xfId="0" applyFont="1" applyFill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22" fillId="6" borderId="7" xfId="0" applyFont="1" applyFill="1" applyBorder="1" applyAlignment="1" applyProtection="1">
      <alignment horizontal="left" vertical="top"/>
    </xf>
    <xf numFmtId="0" fontId="22" fillId="6" borderId="0" xfId="0" applyFont="1" applyFill="1" applyAlignment="1" applyProtection="1">
      <alignment horizontal="left" vertical="top"/>
    </xf>
    <xf numFmtId="0" fontId="5" fillId="6" borderId="7" xfId="0" applyFont="1" applyFill="1" applyBorder="1" applyProtection="1"/>
    <xf numFmtId="0" fontId="5" fillId="6" borderId="18" xfId="0" applyFont="1" applyFill="1" applyBorder="1" applyAlignment="1" applyProtection="1">
      <alignment horizontal="left" vertical="center"/>
    </xf>
    <xf numFmtId="0" fontId="22" fillId="6" borderId="7" xfId="0" applyFont="1" applyFill="1" applyBorder="1" applyAlignment="1" applyProtection="1">
      <alignment horizontal="left" vertical="center"/>
    </xf>
    <xf numFmtId="0" fontId="22" fillId="6" borderId="0" xfId="0" applyFont="1" applyFill="1" applyAlignment="1" applyProtection="1">
      <alignment horizontal="left" vertical="center"/>
    </xf>
    <xf numFmtId="0" fontId="5" fillId="6" borderId="22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5" fillId="6" borderId="23" xfId="0" applyFont="1" applyFill="1" applyBorder="1" applyAlignment="1" applyProtection="1">
      <alignment horizontal="right"/>
    </xf>
    <xf numFmtId="0" fontId="5" fillId="0" borderId="14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3" fillId="6" borderId="7" xfId="0" applyFont="1" applyFill="1" applyBorder="1" applyAlignment="1" applyProtection="1">
      <alignment horizontal="center" vertical="center"/>
    </xf>
    <xf numFmtId="0" fontId="33" fillId="6" borderId="0" xfId="0" applyFont="1" applyFill="1" applyAlignment="1" applyProtection="1">
      <alignment horizontal="center" vertical="center"/>
    </xf>
    <xf numFmtId="0" fontId="33" fillId="6" borderId="1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70" fontId="63" fillId="0" borderId="0" xfId="0" applyNumberFormat="1" applyFont="1" applyAlignment="1" applyProtection="1">
      <alignment horizontal="center" vertical="center"/>
    </xf>
    <xf numFmtId="0" fontId="22" fillId="6" borderId="7" xfId="0" applyFont="1" applyFill="1" applyBorder="1" applyAlignment="1" applyProtection="1">
      <alignment vertical="center"/>
    </xf>
    <xf numFmtId="0" fontId="22" fillId="6" borderId="7" xfId="0" applyFont="1" applyFill="1" applyBorder="1" applyAlignment="1" applyProtection="1">
      <alignment vertical="center" wrapText="1"/>
    </xf>
    <xf numFmtId="0" fontId="22" fillId="6" borderId="0" xfId="0" applyFont="1" applyFill="1" applyAlignment="1" applyProtection="1">
      <alignment vertical="center" wrapText="1"/>
    </xf>
    <xf numFmtId="0" fontId="35" fillId="6" borderId="0" xfId="0" applyFont="1" applyFill="1" applyAlignment="1" applyProtection="1">
      <alignment horizontal="center" vertical="center" wrapText="1"/>
    </xf>
    <xf numFmtId="0" fontId="35" fillId="6" borderId="18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horizontal="left"/>
    </xf>
    <xf numFmtId="0" fontId="5" fillId="6" borderId="23" xfId="0" applyFont="1" applyFill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91" fillId="6" borderId="7" xfId="0" applyFont="1" applyFill="1" applyBorder="1" applyAlignment="1" applyProtection="1">
      <alignment vertical="center"/>
    </xf>
    <xf numFmtId="0" fontId="91" fillId="6" borderId="0" xfId="0" applyFont="1" applyFill="1" applyAlignment="1" applyProtection="1">
      <alignment vertical="center"/>
    </xf>
    <xf numFmtId="0" fontId="34" fillId="6" borderId="0" xfId="0" applyFont="1" applyFill="1" applyAlignment="1" applyProtection="1">
      <alignment vertical="center"/>
    </xf>
    <xf numFmtId="0" fontId="34" fillId="6" borderId="18" xfId="0" applyFont="1" applyFill="1" applyBorder="1" applyAlignment="1" applyProtection="1">
      <alignment vertical="center"/>
    </xf>
    <xf numFmtId="0" fontId="22" fillId="0" borderId="0" xfId="0" applyFont="1" applyProtection="1"/>
    <xf numFmtId="3" fontId="5" fillId="0" borderId="0" xfId="0" applyNumberFormat="1" applyFont="1" applyAlignment="1" applyProtection="1">
      <alignment horizontal="center"/>
    </xf>
    <xf numFmtId="0" fontId="22" fillId="0" borderId="0" xfId="0" applyFont="1" applyAlignment="1" applyProtection="1">
      <alignment horizontal="right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/>
    </xf>
    <xf numFmtId="0" fontId="53" fillId="6" borderId="0" xfId="0" applyFont="1" applyFill="1" applyAlignment="1" applyProtection="1">
      <alignment horizontal="center" vertical="center" wrapText="1"/>
    </xf>
    <xf numFmtId="0" fontId="53" fillId="6" borderId="18" xfId="0" applyFont="1" applyFill="1" applyBorder="1" applyAlignment="1" applyProtection="1">
      <alignment horizontal="center" vertical="center" wrapText="1"/>
    </xf>
    <xf numFmtId="0" fontId="22" fillId="6" borderId="18" xfId="0" applyFont="1" applyFill="1" applyBorder="1" applyAlignment="1" applyProtection="1">
      <alignment horizontal="left" vertical="center" wrapText="1"/>
    </xf>
    <xf numFmtId="0" fontId="52" fillId="6" borderId="0" xfId="0" applyFont="1" applyFill="1" applyAlignment="1" applyProtection="1">
      <alignment vertical="top"/>
    </xf>
    <xf numFmtId="0" fontId="52" fillId="6" borderId="18" xfId="0" applyFont="1" applyFill="1" applyBorder="1" applyAlignment="1" applyProtection="1">
      <alignment vertical="top"/>
    </xf>
    <xf numFmtId="0" fontId="22" fillId="6" borderId="22" xfId="0" applyFont="1" applyFill="1" applyBorder="1" applyProtection="1"/>
    <xf numFmtId="0" fontId="22" fillId="6" borderId="1" xfId="0" applyFont="1" applyFill="1" applyBorder="1" applyProtection="1"/>
    <xf numFmtId="0" fontId="22" fillId="6" borderId="18" xfId="0" applyFont="1" applyFill="1" applyBorder="1" applyAlignment="1" applyProtection="1">
      <alignment horizontal="left" vertical="center"/>
    </xf>
    <xf numFmtId="0" fontId="40" fillId="13" borderId="6" xfId="0" applyFont="1" applyFill="1" applyBorder="1" applyAlignment="1" applyProtection="1">
      <alignment horizontal="center" vertical="center" wrapText="1"/>
    </xf>
    <xf numFmtId="0" fontId="40" fillId="13" borderId="2" xfId="0" applyFont="1" applyFill="1" applyBorder="1" applyAlignment="1" applyProtection="1">
      <alignment horizontal="center" vertical="center" wrapText="1"/>
    </xf>
    <xf numFmtId="0" fontId="40" fillId="13" borderId="4" xfId="0" applyFont="1" applyFill="1" applyBorder="1" applyAlignment="1" applyProtection="1">
      <alignment horizontal="center" vertical="center" wrapText="1"/>
    </xf>
    <xf numFmtId="0" fontId="22" fillId="0" borderId="25" xfId="0" applyFont="1" applyBorder="1" applyProtection="1"/>
    <xf numFmtId="0" fontId="5" fillId="0" borderId="14" xfId="0" applyFont="1" applyBorder="1" applyProtection="1"/>
    <xf numFmtId="0" fontId="5" fillId="0" borderId="25" xfId="0" applyFont="1" applyBorder="1" applyAlignment="1" applyProtection="1">
      <alignment vertical="center"/>
    </xf>
    <xf numFmtId="0" fontId="65" fillId="0" borderId="0" xfId="0" applyFont="1" applyAlignment="1" applyProtection="1">
      <alignment vertical="center"/>
    </xf>
    <xf numFmtId="0" fontId="65" fillId="0" borderId="0" xfId="0" applyFont="1" applyAlignment="1" applyProtection="1">
      <alignment horizontal="right" vertical="center"/>
    </xf>
    <xf numFmtId="0" fontId="5" fillId="0" borderId="9" xfId="0" applyFont="1" applyBorder="1" applyAlignment="1" applyProtection="1">
      <alignment vertical="center" wrapText="1"/>
    </xf>
    <xf numFmtId="0" fontId="67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horizontal="left" vertical="center"/>
    </xf>
    <xf numFmtId="0" fontId="92" fillId="13" borderId="6" xfId="0" applyFont="1" applyFill="1" applyBorder="1" applyAlignment="1" applyProtection="1">
      <alignment horizontal="center" vertical="center" wrapText="1"/>
    </xf>
    <xf numFmtId="0" fontId="92" fillId="13" borderId="2" xfId="0" applyFont="1" applyFill="1" applyBorder="1" applyAlignment="1" applyProtection="1">
      <alignment horizontal="center" vertical="center" wrapText="1"/>
    </xf>
    <xf numFmtId="0" fontId="92" fillId="13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67" fillId="0" borderId="0" xfId="0" applyFont="1" applyAlignment="1" applyProtection="1">
      <alignment vertical="center"/>
    </xf>
    <xf numFmtId="0" fontId="81" fillId="0" borderId="0" xfId="0" applyFont="1" applyAlignment="1" applyProtection="1">
      <alignment horizontal="left" vertical="center" wrapText="1"/>
    </xf>
    <xf numFmtId="0" fontId="33" fillId="4" borderId="6" xfId="0" applyFont="1" applyFill="1" applyBorder="1" applyAlignment="1" applyProtection="1">
      <alignment horizontal="center" vertical="center"/>
    </xf>
    <xf numFmtId="0" fontId="33" fillId="4" borderId="4" xfId="0" applyFont="1" applyFill="1" applyBorder="1" applyAlignment="1" applyProtection="1">
      <alignment horizontal="center" vertical="center"/>
    </xf>
    <xf numFmtId="0" fontId="15" fillId="11" borderId="6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vertical="center"/>
    </xf>
    <xf numFmtId="0" fontId="17" fillId="4" borderId="2" xfId="0" applyFont="1" applyFill="1" applyBorder="1" applyAlignment="1" applyProtection="1">
      <alignment vertical="center"/>
    </xf>
    <xf numFmtId="0" fontId="17" fillId="4" borderId="4" xfId="0" applyFont="1" applyFill="1" applyBorder="1" applyAlignment="1" applyProtection="1">
      <alignment vertical="center"/>
    </xf>
    <xf numFmtId="0" fontId="22" fillId="6" borderId="6" xfId="0" applyFont="1" applyFill="1" applyBorder="1" applyAlignment="1" applyProtection="1">
      <alignment vertical="center" wrapText="1"/>
    </xf>
    <xf numFmtId="0" fontId="22" fillId="6" borderId="4" xfId="0" applyFont="1" applyFill="1" applyBorder="1" applyAlignment="1" applyProtection="1">
      <alignment vertical="center" wrapText="1"/>
    </xf>
    <xf numFmtId="164" fontId="4" fillId="5" borderId="5" xfId="0" applyNumberFormat="1" applyFont="1" applyFill="1" applyBorder="1" applyAlignment="1" applyProtection="1">
      <alignment horizontal="right" vertical="center"/>
    </xf>
    <xf numFmtId="0" fontId="106" fillId="6" borderId="5" xfId="0" applyFont="1" applyFill="1" applyBorder="1" applyAlignment="1" applyProtection="1">
      <alignment horizontal="right" vertical="center" wrapText="1"/>
    </xf>
    <xf numFmtId="0" fontId="17" fillId="4" borderId="3" xfId="0" applyFont="1" applyFill="1" applyBorder="1" applyAlignment="1" applyProtection="1">
      <alignment horizontal="left" vertical="center" wrapText="1"/>
    </xf>
    <xf numFmtId="0" fontId="17" fillId="4" borderId="19" xfId="0" applyFont="1" applyFill="1" applyBorder="1" applyAlignment="1" applyProtection="1">
      <alignment horizontal="left" vertical="center" wrapText="1"/>
    </xf>
    <xf numFmtId="165" fontId="17" fillId="10" borderId="5" xfId="0" applyNumberFormat="1" applyFont="1" applyFill="1" applyBorder="1" applyAlignment="1" applyProtection="1">
      <alignment vertical="center"/>
    </xf>
    <xf numFmtId="165" fontId="15" fillId="7" borderId="5" xfId="0" applyNumberFormat="1" applyFont="1" applyFill="1" applyBorder="1" applyAlignment="1" applyProtection="1">
      <alignment vertical="center"/>
    </xf>
    <xf numFmtId="165" fontId="17" fillId="9" borderId="5" xfId="0" applyNumberFormat="1" applyFont="1" applyFill="1" applyBorder="1" applyAlignment="1" applyProtection="1">
      <alignment horizontal="right" vertical="center"/>
    </xf>
    <xf numFmtId="165" fontId="4" fillId="4" borderId="21" xfId="0" applyNumberFormat="1" applyFont="1" applyFill="1" applyBorder="1" applyAlignment="1" applyProtection="1">
      <alignment vertical="center"/>
    </xf>
    <xf numFmtId="165" fontId="4" fillId="4" borderId="3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22" fillId="5" borderId="6" xfId="0" applyFont="1" applyFill="1" applyBorder="1" applyAlignment="1" applyProtection="1">
      <alignment vertical="center" wrapText="1"/>
    </xf>
    <xf numFmtId="0" fontId="22" fillId="5" borderId="4" xfId="0" applyFont="1" applyFill="1" applyBorder="1" applyAlignment="1" applyProtection="1">
      <alignment vertical="center" wrapText="1"/>
    </xf>
    <xf numFmtId="0" fontId="33" fillId="4" borderId="6" xfId="0" applyFont="1" applyFill="1" applyBorder="1" applyAlignment="1" applyProtection="1">
      <alignment horizontal="left" vertical="center"/>
    </xf>
    <xf numFmtId="0" fontId="33" fillId="4" borderId="4" xfId="0" applyFont="1" applyFill="1" applyBorder="1" applyAlignment="1" applyProtection="1">
      <alignment horizontal="left" vertical="center"/>
    </xf>
    <xf numFmtId="165" fontId="33" fillId="4" borderId="5" xfId="0" applyNumberFormat="1" applyFont="1" applyFill="1" applyBorder="1" applyAlignment="1" applyProtection="1">
      <alignment vertical="center"/>
    </xf>
    <xf numFmtId="165" fontId="33" fillId="7" borderId="5" xfId="0" applyNumberFormat="1" applyFont="1" applyFill="1" applyBorder="1" applyAlignment="1" applyProtection="1">
      <alignment vertical="center"/>
    </xf>
    <xf numFmtId="165" fontId="33" fillId="9" borderId="5" xfId="0" applyNumberFormat="1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165" fontId="33" fillId="0" borderId="0" xfId="0" applyNumberFormat="1" applyFont="1" applyAlignment="1" applyProtection="1">
      <alignment vertical="center"/>
    </xf>
    <xf numFmtId="165" fontId="33" fillId="0" borderId="0" xfId="0" applyNumberFormat="1" applyFont="1" applyAlignment="1" applyProtection="1">
      <alignment horizontal="right" vertical="center"/>
    </xf>
    <xf numFmtId="165" fontId="15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vertical="center"/>
    </xf>
    <xf numFmtId="164" fontId="26" fillId="0" borderId="0" xfId="0" applyNumberFormat="1" applyFont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165" fontId="15" fillId="0" borderId="14" xfId="0" applyNumberFormat="1" applyFont="1" applyBorder="1" applyAlignment="1" applyProtection="1">
      <alignment vertical="center"/>
    </xf>
    <xf numFmtId="0" fontId="71" fillId="0" borderId="14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/>
    </xf>
    <xf numFmtId="0" fontId="30" fillId="13" borderId="6" xfId="0" applyFont="1" applyFill="1" applyBorder="1" applyAlignment="1" applyProtection="1">
      <alignment horizontal="center" wrapText="1"/>
    </xf>
    <xf numFmtId="0" fontId="30" fillId="13" borderId="2" xfId="0" applyFont="1" applyFill="1" applyBorder="1" applyAlignment="1" applyProtection="1">
      <alignment horizontal="center" wrapText="1"/>
    </xf>
    <xf numFmtId="0" fontId="30" fillId="13" borderId="4" xfId="0" applyFont="1" applyFill="1" applyBorder="1" applyAlignment="1" applyProtection="1">
      <alignment horizontal="center" wrapText="1"/>
    </xf>
    <xf numFmtId="0" fontId="102" fillId="0" borderId="1" xfId="0" applyFont="1" applyBorder="1" applyAlignment="1" applyProtection="1">
      <alignment horizontal="center" vertical="center" wrapText="1"/>
    </xf>
    <xf numFmtId="0" fontId="102" fillId="0" borderId="23" xfId="0" applyFont="1" applyBorder="1" applyAlignment="1" applyProtection="1">
      <alignment horizontal="center" vertical="center" wrapText="1"/>
    </xf>
    <xf numFmtId="0" fontId="15" fillId="4" borderId="26" xfId="0" applyFont="1" applyFill="1" applyBorder="1" applyAlignment="1" applyProtection="1">
      <alignment horizontal="center" vertical="center" wrapText="1"/>
    </xf>
    <xf numFmtId="0" fontId="15" fillId="7" borderId="26" xfId="0" applyFont="1" applyFill="1" applyBorder="1" applyAlignment="1" applyProtection="1">
      <alignment horizontal="center" vertical="center" wrapText="1"/>
    </xf>
    <xf numFmtId="0" fontId="15" fillId="11" borderId="26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0" fontId="8" fillId="0" borderId="12" xfId="0" applyFont="1" applyBorder="1" applyProtection="1"/>
    <xf numFmtId="0" fontId="109" fillId="4" borderId="5" xfId="0" applyFont="1" applyFill="1" applyBorder="1" applyAlignment="1" applyProtection="1">
      <alignment horizontal="right" vertical="center" wrapText="1"/>
    </xf>
    <xf numFmtId="0" fontId="110" fillId="4" borderId="5" xfId="0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center" vertical="center" wrapText="1"/>
    </xf>
    <xf numFmtId="0" fontId="15" fillId="7" borderId="27" xfId="0" applyFont="1" applyFill="1" applyBorder="1" applyAlignment="1" applyProtection="1">
      <alignment horizontal="center" vertical="center" wrapText="1"/>
    </xf>
    <xf numFmtId="0" fontId="15" fillId="11" borderId="27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38" fillId="6" borderId="6" xfId="0" applyFont="1" applyFill="1" applyBorder="1" applyAlignment="1" applyProtection="1">
      <alignment vertical="center"/>
    </xf>
    <xf numFmtId="0" fontId="103" fillId="6" borderId="6" xfId="0" applyFont="1" applyFill="1" applyBorder="1" applyAlignment="1" applyProtection="1">
      <alignment vertical="center" wrapText="1"/>
    </xf>
    <xf numFmtId="0" fontId="101" fillId="4" borderId="6" xfId="0" applyFont="1" applyFill="1" applyBorder="1" applyAlignment="1" applyProtection="1">
      <alignment horizontal="left" vertical="center" wrapText="1"/>
    </xf>
    <xf numFmtId="0" fontId="101" fillId="4" borderId="4" xfId="0" applyFont="1" applyFill="1" applyBorder="1" applyAlignment="1" applyProtection="1">
      <alignment horizontal="left" vertical="center" wrapText="1"/>
    </xf>
    <xf numFmtId="164" fontId="46" fillId="4" borderId="5" xfId="0" applyNumberFormat="1" applyFont="1" applyFill="1" applyBorder="1" applyAlignment="1" applyProtection="1">
      <alignment horizontal="right" vertical="center"/>
    </xf>
    <xf numFmtId="164" fontId="46" fillId="7" borderId="5" xfId="0" applyNumberFormat="1" applyFont="1" applyFill="1" applyBorder="1" applyAlignment="1" applyProtection="1">
      <alignment horizontal="right" vertical="center"/>
    </xf>
    <xf numFmtId="164" fontId="46" fillId="11" borderId="5" xfId="0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29" fillId="6" borderId="6" xfId="0" applyFont="1" applyFill="1" applyBorder="1" applyAlignment="1" applyProtection="1">
      <alignment vertical="center"/>
    </xf>
    <xf numFmtId="0" fontId="33" fillId="4" borderId="0" xfId="0" applyFont="1" applyFill="1" applyAlignment="1" applyProtection="1">
      <alignment vertical="center" wrapText="1"/>
    </xf>
    <xf numFmtId="0" fontId="33" fillId="4" borderId="18" xfId="0" applyFont="1" applyFill="1" applyBorder="1" applyAlignment="1" applyProtection="1">
      <alignment vertical="center" wrapText="1"/>
    </xf>
    <xf numFmtId="165" fontId="15" fillId="4" borderId="5" xfId="0" applyNumberFormat="1" applyFont="1" applyFill="1" applyBorder="1" applyAlignment="1" applyProtection="1">
      <alignment horizontal="right" vertical="center"/>
    </xf>
    <xf numFmtId="165" fontId="15" fillId="7" borderId="5" xfId="0" applyNumberFormat="1" applyFont="1" applyFill="1" applyBorder="1" applyAlignment="1" applyProtection="1">
      <alignment horizontal="right" vertical="center"/>
    </xf>
    <xf numFmtId="0" fontId="14" fillId="0" borderId="0" xfId="0" applyFont="1" applyProtection="1"/>
    <xf numFmtId="16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 wrapText="1"/>
    </xf>
    <xf numFmtId="0" fontId="14" fillId="0" borderId="14" xfId="0" applyFont="1" applyBorder="1" applyProtection="1"/>
    <xf numFmtId="164" fontId="8" fillId="0" borderId="14" xfId="0" applyNumberFormat="1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Border="1" applyProtection="1"/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9" fillId="6" borderId="7" xfId="0" applyFont="1" applyFill="1" applyBorder="1" applyAlignment="1">
      <alignment vertical="center" wrapText="1"/>
    </xf>
    <xf numFmtId="0" fontId="29" fillId="6" borderId="0" xfId="0" applyFont="1" applyFill="1" applyAlignment="1">
      <alignment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168" fontId="0" fillId="0" borderId="0" xfId="0" applyNumberFormat="1" applyAlignment="1" applyProtection="1">
      <alignment horizontal="center"/>
    </xf>
    <xf numFmtId="0" fontId="61" fillId="0" borderId="0" xfId="0" applyFont="1" applyProtection="1"/>
    <xf numFmtId="0" fontId="30" fillId="0" borderId="0" xfId="0" applyFont="1" applyProtection="1"/>
    <xf numFmtId="0" fontId="51" fillId="0" borderId="0" xfId="0" applyFont="1" applyProtection="1"/>
    <xf numFmtId="0" fontId="0" fillId="0" borderId="8" xfId="0" applyBorder="1" applyProtection="1"/>
    <xf numFmtId="168" fontId="0" fillId="0" borderId="9" xfId="0" applyNumberFormat="1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168" fontId="99" fillId="3" borderId="6" xfId="0" applyNumberFormat="1" applyFont="1" applyFill="1" applyBorder="1" applyAlignment="1" applyProtection="1">
      <alignment horizontal="center" vertical="center"/>
    </xf>
    <xf numFmtId="168" fontId="99" fillId="3" borderId="2" xfId="0" applyNumberFormat="1" applyFont="1" applyFill="1" applyBorder="1" applyAlignment="1" applyProtection="1">
      <alignment horizontal="center" vertical="center"/>
    </xf>
    <xf numFmtId="168" fontId="99" fillId="3" borderId="4" xfId="0" applyNumberFormat="1" applyFont="1" applyFill="1" applyBorder="1" applyAlignment="1" applyProtection="1">
      <alignment horizontal="center" vertical="center"/>
    </xf>
    <xf numFmtId="0" fontId="0" fillId="0" borderId="12" xfId="0" applyBorder="1" applyProtection="1"/>
    <xf numFmtId="168" fontId="67" fillId="0" borderId="0" xfId="0" applyNumberFormat="1" applyFont="1" applyAlignment="1" applyProtection="1">
      <alignment horizontal="left"/>
    </xf>
    <xf numFmtId="168" fontId="22" fillId="0" borderId="0" xfId="0" applyNumberFormat="1" applyFont="1" applyAlignment="1" applyProtection="1">
      <alignment horizontal="left" vertical="center"/>
    </xf>
    <xf numFmtId="168" fontId="89" fillId="0" borderId="0" xfId="0" quotePrefix="1" applyNumberFormat="1" applyFont="1" applyAlignment="1" applyProtection="1">
      <alignment horizontal="left" vertical="center"/>
    </xf>
    <xf numFmtId="168" fontId="101" fillId="4" borderId="5" xfId="0" applyNumberFormat="1" applyFont="1" applyFill="1" applyBorder="1" applyAlignment="1" applyProtection="1">
      <alignment horizontal="center" vertical="center" wrapText="1"/>
    </xf>
    <xf numFmtId="168" fontId="17" fillId="4" borderId="5" xfId="0" applyNumberFormat="1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168" fontId="0" fillId="0" borderId="14" xfId="0" applyNumberFormat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Protection="1"/>
    <xf numFmtId="0" fontId="67" fillId="0" borderId="0" xfId="0" applyFont="1" applyProtection="1"/>
    <xf numFmtId="0" fontId="22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horizontal="center" vertical="center" wrapText="1"/>
    </xf>
    <xf numFmtId="0" fontId="99" fillId="7" borderId="6" xfId="0" applyFont="1" applyFill="1" applyBorder="1" applyAlignment="1" applyProtection="1">
      <alignment horizontal="center" vertical="center"/>
    </xf>
    <xf numFmtId="0" fontId="99" fillId="7" borderId="2" xfId="0" applyFont="1" applyFill="1" applyBorder="1" applyAlignment="1" applyProtection="1">
      <alignment horizontal="center" vertical="center"/>
    </xf>
    <xf numFmtId="0" fontId="99" fillId="7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70" fontId="78" fillId="0" borderId="0" xfId="0" applyNumberFormat="1" applyFont="1" applyAlignment="1" applyProtection="1">
      <alignment horizontal="left" vertical="center"/>
    </xf>
    <xf numFmtId="0" fontId="6" fillId="12" borderId="21" xfId="0" applyFont="1" applyFill="1" applyBorder="1" applyAlignment="1" applyProtection="1">
      <alignment horizontal="center" vertical="center"/>
    </xf>
    <xf numFmtId="0" fontId="6" fillId="12" borderId="3" xfId="0" applyFont="1" applyFill="1" applyBorder="1" applyAlignment="1" applyProtection="1">
      <alignment horizontal="center" vertical="center"/>
    </xf>
    <xf numFmtId="0" fontId="6" fillId="12" borderId="19" xfId="0" applyFont="1" applyFill="1" applyBorder="1" applyAlignment="1" applyProtection="1">
      <alignment horizontal="center" vertical="center"/>
    </xf>
    <xf numFmtId="0" fontId="84" fillId="12" borderId="7" xfId="0" applyFont="1" applyFill="1" applyBorder="1" applyAlignment="1" applyProtection="1">
      <alignment horizontal="left"/>
    </xf>
    <xf numFmtId="0" fontId="84" fillId="12" borderId="0" xfId="0" applyFont="1" applyFill="1" applyAlignment="1" applyProtection="1">
      <alignment horizontal="left" vertical="center"/>
    </xf>
    <xf numFmtId="0" fontId="84" fillId="12" borderId="0" xfId="0" applyFont="1" applyFill="1" applyAlignment="1" applyProtection="1">
      <alignment horizontal="center" vertical="center"/>
    </xf>
    <xf numFmtId="0" fontId="84" fillId="12" borderId="18" xfId="0" applyFont="1" applyFill="1" applyBorder="1" applyAlignment="1" applyProtection="1">
      <alignment horizontal="center" vertical="center"/>
    </xf>
    <xf numFmtId="0" fontId="84" fillId="12" borderId="7" xfId="0" applyFont="1" applyFill="1" applyBorder="1" applyAlignment="1" applyProtection="1">
      <alignment vertical="center"/>
    </xf>
    <xf numFmtId="0" fontId="84" fillId="12" borderId="0" xfId="0" applyFont="1" applyFill="1" applyAlignment="1" applyProtection="1">
      <alignment vertical="center"/>
    </xf>
    <xf numFmtId="0" fontId="85" fillId="12" borderId="0" xfId="0" applyFont="1" applyFill="1" applyAlignment="1" applyProtection="1">
      <alignment horizontal="right" vertical="center"/>
    </xf>
    <xf numFmtId="0" fontId="84" fillId="12" borderId="18" xfId="0" applyFont="1" applyFill="1" applyBorder="1" applyAlignment="1" applyProtection="1">
      <alignment vertical="center"/>
    </xf>
    <xf numFmtId="0" fontId="84" fillId="12" borderId="22" xfId="0" applyFont="1" applyFill="1" applyBorder="1" applyAlignment="1" applyProtection="1">
      <alignment vertical="center"/>
    </xf>
    <xf numFmtId="0" fontId="84" fillId="12" borderId="1" xfId="0" applyFont="1" applyFill="1" applyBorder="1" applyAlignment="1" applyProtection="1">
      <alignment vertical="center"/>
    </xf>
    <xf numFmtId="0" fontId="85" fillId="12" borderId="1" xfId="0" applyFont="1" applyFill="1" applyBorder="1" applyAlignment="1" applyProtection="1">
      <alignment horizontal="right" vertical="center"/>
    </xf>
    <xf numFmtId="0" fontId="84" fillId="12" borderId="1" xfId="0" applyFont="1" applyFill="1" applyBorder="1" applyAlignment="1" applyProtection="1">
      <alignment horizontal="left" vertical="center" wrapText="1"/>
    </xf>
    <xf numFmtId="0" fontId="84" fillId="12" borderId="23" xfId="0" applyFont="1" applyFill="1" applyBorder="1" applyAlignment="1" applyProtection="1">
      <alignment horizontal="left" vertical="center" wrapText="1"/>
    </xf>
    <xf numFmtId="0" fontId="48" fillId="8" borderId="21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48" fillId="8" borderId="7" xfId="0" applyFont="1" applyFill="1" applyBorder="1" applyAlignment="1" applyProtection="1">
      <alignment vertical="center"/>
    </xf>
    <xf numFmtId="0" fontId="48" fillId="8" borderId="0" xfId="0" applyFont="1" applyFill="1" applyAlignment="1" applyProtection="1">
      <alignment horizontal="left" vertical="center"/>
    </xf>
    <xf numFmtId="0" fontId="48" fillId="8" borderId="18" xfId="0" applyFont="1" applyFill="1" applyBorder="1" applyAlignment="1" applyProtection="1">
      <alignment horizontal="left" vertical="center"/>
    </xf>
    <xf numFmtId="0" fontId="48" fillId="8" borderId="22" xfId="0" applyFont="1" applyFill="1" applyBorder="1" applyAlignment="1" applyProtection="1">
      <alignment vertical="center"/>
    </xf>
    <xf numFmtId="0" fontId="54" fillId="8" borderId="1" xfId="0" applyFont="1" applyFill="1" applyBorder="1" applyAlignment="1" applyProtection="1">
      <alignment horizontal="left" vertical="center"/>
    </xf>
    <xf numFmtId="0" fontId="54" fillId="8" borderId="23" xfId="0" applyFont="1" applyFill="1" applyBorder="1" applyAlignment="1" applyProtection="1">
      <alignment horizontal="left" vertical="center"/>
    </xf>
    <xf numFmtId="0" fontId="48" fillId="0" borderId="0" xfId="0" applyFont="1" applyAlignment="1" applyProtection="1">
      <alignment vertical="center"/>
    </xf>
    <xf numFmtId="0" fontId="54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/>
    </xf>
    <xf numFmtId="0" fontId="8" fillId="0" borderId="11" xfId="0" applyFont="1" applyBorder="1" applyAlignment="1" applyProtection="1">
      <alignment wrapText="1"/>
    </xf>
    <xf numFmtId="0" fontId="22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center" wrapText="1"/>
    </xf>
    <xf numFmtId="0" fontId="88" fillId="0" borderId="0" xfId="0" applyFont="1" applyAlignment="1" applyProtection="1">
      <alignment vertical="center"/>
    </xf>
    <xf numFmtId="0" fontId="7" fillId="0" borderId="16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8" fillId="0" borderId="32" xfId="0" applyFont="1" applyBorder="1" applyProtection="1"/>
    <xf numFmtId="0" fontId="8" fillId="0" borderId="33" xfId="0" applyFont="1" applyBorder="1" applyProtection="1"/>
    <xf numFmtId="0" fontId="8" fillId="0" borderId="34" xfId="0" applyFont="1" applyBorder="1" applyProtection="1"/>
    <xf numFmtId="0" fontId="8" fillId="0" borderId="35" xfId="0" applyFont="1" applyBorder="1" applyProtection="1"/>
    <xf numFmtId="0" fontId="33" fillId="11" borderId="6" xfId="0" applyFont="1" applyFill="1" applyBorder="1" applyAlignment="1" applyProtection="1">
      <alignment horizontal="center" vertical="center"/>
    </xf>
    <xf numFmtId="0" fontId="33" fillId="11" borderId="2" xfId="0" applyFont="1" applyFill="1" applyBorder="1" applyAlignment="1" applyProtection="1">
      <alignment horizontal="center" vertical="center"/>
    </xf>
    <xf numFmtId="0" fontId="33" fillId="11" borderId="4" xfId="0" applyFont="1" applyFill="1" applyBorder="1" applyAlignment="1" applyProtection="1">
      <alignment horizontal="center" vertical="center"/>
    </xf>
    <xf numFmtId="0" fontId="8" fillId="0" borderId="36" xfId="0" applyFont="1" applyBorder="1" applyProtection="1"/>
    <xf numFmtId="0" fontId="8" fillId="0" borderId="35" xfId="0" applyFont="1" applyBorder="1" applyAlignment="1" applyProtection="1">
      <alignment vertical="center" wrapText="1"/>
    </xf>
    <xf numFmtId="0" fontId="2" fillId="14" borderId="6" xfId="0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vertical="center"/>
    </xf>
    <xf numFmtId="0" fontId="2" fillId="14" borderId="4" xfId="0" applyFont="1" applyFill="1" applyBorder="1" applyAlignment="1" applyProtection="1">
      <alignment vertical="center"/>
    </xf>
    <xf numFmtId="0" fontId="8" fillId="0" borderId="36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wrapText="1"/>
    </xf>
    <xf numFmtId="0" fontId="4" fillId="0" borderId="6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8" fillId="14" borderId="21" xfId="0" applyFont="1" applyFill="1" applyBorder="1" applyProtection="1"/>
    <xf numFmtId="0" fontId="8" fillId="14" borderId="3" xfId="0" applyFont="1" applyFill="1" applyBorder="1" applyProtection="1"/>
    <xf numFmtId="0" fontId="8" fillId="14" borderId="19" xfId="0" applyFont="1" applyFill="1" applyBorder="1" applyProtection="1"/>
    <xf numFmtId="0" fontId="114" fillId="14" borderId="7" xfId="0" applyFont="1" applyFill="1" applyBorder="1" applyAlignment="1" applyProtection="1">
      <alignment horizontal="right" vertical="center"/>
    </xf>
    <xf numFmtId="0" fontId="114" fillId="14" borderId="18" xfId="0" applyFont="1" applyFill="1" applyBorder="1" applyAlignment="1" applyProtection="1">
      <alignment horizontal="right" vertical="center"/>
    </xf>
    <xf numFmtId="172" fontId="7" fillId="0" borderId="5" xfId="3" applyNumberFormat="1" applyFont="1" applyFill="1" applyBorder="1" applyAlignment="1" applyProtection="1">
      <alignment vertical="center"/>
    </xf>
    <xf numFmtId="0" fontId="8" fillId="14" borderId="0" xfId="0" applyFont="1" applyFill="1" applyAlignment="1" applyProtection="1">
      <alignment vertical="center"/>
    </xf>
    <xf numFmtId="0" fontId="8" fillId="14" borderId="18" xfId="0" applyFont="1" applyFill="1" applyBorder="1" applyAlignment="1" applyProtection="1">
      <alignment vertical="center"/>
    </xf>
    <xf numFmtId="0" fontId="115" fillId="14" borderId="7" xfId="0" applyFont="1" applyFill="1" applyBorder="1" applyAlignment="1" applyProtection="1">
      <alignment horizontal="right" vertical="center"/>
    </xf>
    <xf numFmtId="0" fontId="115" fillId="14" borderId="0" xfId="0" applyFont="1" applyFill="1" applyAlignment="1" applyProtection="1">
      <alignment horizontal="right" vertical="center"/>
    </xf>
    <xf numFmtId="0" fontId="8" fillId="14" borderId="7" xfId="0" applyFont="1" applyFill="1" applyBorder="1" applyAlignment="1" applyProtection="1">
      <alignment vertical="center"/>
    </xf>
    <xf numFmtId="0" fontId="8" fillId="14" borderId="22" xfId="0" applyFont="1" applyFill="1" applyBorder="1" applyProtection="1"/>
    <xf numFmtId="0" fontId="8" fillId="14" borderId="1" xfId="0" applyFont="1" applyFill="1" applyBorder="1" applyProtection="1"/>
    <xf numFmtId="0" fontId="8" fillId="14" borderId="23" xfId="0" applyFont="1" applyFill="1" applyBorder="1" applyProtection="1"/>
    <xf numFmtId="0" fontId="8" fillId="0" borderId="37" xfId="0" applyFont="1" applyBorder="1" applyAlignment="1" applyProtection="1">
      <alignment wrapText="1"/>
    </xf>
    <xf numFmtId="0" fontId="8" fillId="0" borderId="38" xfId="0" applyFont="1" applyBorder="1" applyProtection="1"/>
    <xf numFmtId="0" fontId="8" fillId="0" borderId="39" xfId="0" applyFont="1" applyBorder="1" applyProtection="1"/>
  </cellXfs>
  <cellStyles count="4">
    <cellStyle name="Lien hypertexte" xfId="1" builtinId="8"/>
    <cellStyle name="Monétaire" xfId="3" builtinId="4"/>
    <cellStyle name="Normal" xfId="0" builtinId="0"/>
    <cellStyle name="Pourcentage" xfId="2" builtinId="5"/>
  </cellStyles>
  <dxfs count="16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auto="1"/>
        </left>
        <vertical/>
        <horizontal/>
      </border>
    </dxf>
    <dxf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rgb="FFC0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-0.499984740745262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3E9F5"/>
      <color rgb="FFE1F7FF"/>
      <color rgb="FFFFFFCC"/>
      <color rgb="FFD9E1F2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146049</xdr:colOff>
      <xdr:row>0</xdr:row>
      <xdr:rowOff>0</xdr:rowOff>
    </xdr:from>
    <xdr:ext cx="1790109" cy="9461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49" y="104775"/>
          <a:ext cx="1790109" cy="9461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679450</xdr:colOff>
          <xdr:row>206</xdr:row>
          <xdr:rowOff>114300</xdr:rowOff>
        </xdr:from>
        <xdr:to>
          <xdr:col>9</xdr:col>
          <xdr:colOff>1066800</xdr:colOff>
          <xdr:row>208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63500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63500"/>
          <a:ext cx="1669967" cy="882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146049</xdr:colOff>
      <xdr:row>0</xdr:row>
      <xdr:rowOff>92075</xdr:rowOff>
    </xdr:from>
    <xdr:ext cx="1790109" cy="9461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49" y="92075"/>
          <a:ext cx="1790109" cy="9461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146049</xdr:colOff>
      <xdr:row>0</xdr:row>
      <xdr:rowOff>0</xdr:rowOff>
    </xdr:from>
    <xdr:ext cx="1790109" cy="9461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" y="0"/>
          <a:ext cx="1790109" cy="946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>
    <tabColor theme="4" tint="0.79998168889431442"/>
    <pageSetUpPr fitToPage="1"/>
  </sheetPr>
  <dimension ref="B1:Q212"/>
  <sheetViews>
    <sheetView showGridLines="0" tabSelected="1" zoomScaleNormal="100" workbookViewId="0">
      <selection activeCell="C9" sqref="C9:J9"/>
    </sheetView>
  </sheetViews>
  <sheetFormatPr baseColWidth="10" defaultColWidth="10.81640625" defaultRowHeight="14" x14ac:dyDescent="0.35"/>
  <cols>
    <col min="1" max="1" width="1.54296875" style="285" customWidth="1"/>
    <col min="2" max="2" width="2.54296875" style="285" customWidth="1"/>
    <col min="3" max="3" width="25.7265625" style="285" customWidth="1"/>
    <col min="4" max="4" width="20.6328125" style="285" customWidth="1"/>
    <col min="5" max="5" width="18.54296875" style="290" customWidth="1"/>
    <col min="6" max="8" width="18.54296875" style="285" customWidth="1"/>
    <col min="9" max="9" width="20.1796875" style="285" customWidth="1"/>
    <col min="10" max="10" width="19.1796875" style="285" customWidth="1"/>
    <col min="11" max="11" width="2.54296875" style="290" customWidth="1"/>
    <col min="12" max="12" width="1.54296875" style="285" customWidth="1"/>
    <col min="13" max="13" width="32" style="285" customWidth="1"/>
    <col min="14" max="14" width="21.54296875" style="285" hidden="1" customWidth="1"/>
    <col min="15" max="16" width="21.54296875" style="285" customWidth="1"/>
    <col min="17" max="16384" width="10.81640625" style="285"/>
  </cols>
  <sheetData>
    <row r="1" spans="2:15" ht="38.15" customHeight="1" x14ac:dyDescent="0.35">
      <c r="E1" s="286" t="s">
        <v>208</v>
      </c>
      <c r="F1" s="286"/>
      <c r="G1" s="286"/>
      <c r="H1" s="286"/>
      <c r="I1" s="286"/>
      <c r="J1" s="286"/>
      <c r="K1" s="286"/>
      <c r="L1" s="287"/>
      <c r="M1" s="288"/>
      <c r="N1" s="289"/>
      <c r="O1" s="289"/>
    </row>
    <row r="2" spans="2:15" ht="18" customHeight="1" x14ac:dyDescent="0.35">
      <c r="K2" s="291" t="s">
        <v>47</v>
      </c>
      <c r="M2" s="288"/>
      <c r="N2" s="288"/>
    </row>
    <row r="3" spans="2:15" ht="18" customHeight="1" x14ac:dyDescent="0.35">
      <c r="C3" s="292"/>
      <c r="D3" s="292"/>
      <c r="E3" s="292"/>
      <c r="F3" s="293"/>
      <c r="J3" s="294"/>
      <c r="K3" s="295" t="s">
        <v>25</v>
      </c>
      <c r="N3" s="290"/>
    </row>
    <row r="4" spans="2:15" ht="12" customHeight="1" x14ac:dyDescent="0.35">
      <c r="C4" s="292"/>
      <c r="D4" s="292"/>
      <c r="E4" s="292"/>
      <c r="F4" s="293"/>
      <c r="J4" s="294"/>
      <c r="K4" s="296" t="s">
        <v>283</v>
      </c>
      <c r="N4" s="288"/>
    </row>
    <row r="5" spans="2:15" ht="14.15" customHeight="1" x14ac:dyDescent="0.35">
      <c r="C5" s="292"/>
      <c r="D5" s="292"/>
      <c r="E5" s="292"/>
      <c r="F5" s="293"/>
      <c r="J5" s="294"/>
      <c r="K5" s="295"/>
      <c r="N5" s="290"/>
    </row>
    <row r="6" spans="2:15" ht="70" customHeight="1" x14ac:dyDescent="0.35">
      <c r="C6" s="297" t="s">
        <v>170</v>
      </c>
      <c r="D6" s="298"/>
      <c r="E6" s="298"/>
      <c r="F6" s="298"/>
      <c r="G6" s="298"/>
      <c r="H6" s="298"/>
      <c r="I6" s="298"/>
      <c r="J6" s="299"/>
      <c r="K6" s="295"/>
      <c r="N6" s="300" t="s">
        <v>152</v>
      </c>
      <c r="O6" s="290"/>
    </row>
    <row r="7" spans="2:15" ht="10.5" customHeight="1" thickBot="1" x14ac:dyDescent="0.4">
      <c r="N7" s="300"/>
      <c r="O7" s="301"/>
    </row>
    <row r="8" spans="2:15" ht="10" customHeight="1" x14ac:dyDescent="0.35">
      <c r="B8" s="302"/>
      <c r="C8" s="303"/>
      <c r="D8" s="303"/>
      <c r="E8" s="304"/>
      <c r="F8" s="303"/>
      <c r="G8" s="303"/>
      <c r="H8" s="303"/>
      <c r="I8" s="303"/>
      <c r="J8" s="303"/>
      <c r="K8" s="305"/>
      <c r="N8" s="306"/>
      <c r="O8" s="301"/>
    </row>
    <row r="9" spans="2:15" ht="27.65" customHeight="1" x14ac:dyDescent="0.35">
      <c r="B9" s="307"/>
      <c r="C9" s="308" t="s">
        <v>151</v>
      </c>
      <c r="D9" s="309"/>
      <c r="E9" s="309"/>
      <c r="F9" s="309"/>
      <c r="G9" s="309"/>
      <c r="H9" s="309"/>
      <c r="I9" s="309"/>
      <c r="J9" s="310"/>
      <c r="K9" s="311"/>
      <c r="N9" s="306"/>
      <c r="O9" s="301"/>
    </row>
    <row r="10" spans="2:15" ht="16" customHeight="1" x14ac:dyDescent="0.35">
      <c r="B10" s="307"/>
      <c r="K10" s="311"/>
      <c r="N10" s="306"/>
      <c r="O10" s="301"/>
    </row>
    <row r="11" spans="2:15" ht="27.65" customHeight="1" x14ac:dyDescent="0.35">
      <c r="B11" s="307"/>
      <c r="C11" s="312" t="s">
        <v>164</v>
      </c>
      <c r="K11" s="311"/>
      <c r="N11" s="306"/>
      <c r="O11" s="301"/>
    </row>
    <row r="12" spans="2:15" ht="48" customHeight="1" x14ac:dyDescent="0.35">
      <c r="B12" s="307"/>
      <c r="D12" s="313" t="s">
        <v>171</v>
      </c>
      <c r="E12" s="313"/>
      <c r="F12" s="313"/>
      <c r="G12" s="313"/>
      <c r="H12" s="313"/>
      <c r="I12" s="313"/>
      <c r="J12" s="313"/>
      <c r="K12" s="311"/>
      <c r="N12" s="306"/>
      <c r="O12" s="301"/>
    </row>
    <row r="13" spans="2:15" ht="16" customHeight="1" x14ac:dyDescent="0.35">
      <c r="B13" s="307"/>
      <c r="D13" s="314"/>
      <c r="K13" s="311"/>
      <c r="N13" s="306"/>
      <c r="O13" s="301"/>
    </row>
    <row r="14" spans="2:15" ht="27.65" customHeight="1" x14ac:dyDescent="0.35">
      <c r="B14" s="307"/>
      <c r="C14" s="312" t="s">
        <v>165</v>
      </c>
      <c r="D14" s="315"/>
      <c r="E14" s="315"/>
      <c r="F14" s="315"/>
      <c r="K14" s="311"/>
      <c r="N14" s="306"/>
      <c r="O14" s="301"/>
    </row>
    <row r="15" spans="2:15" ht="26.15" customHeight="1" x14ac:dyDescent="0.35">
      <c r="B15" s="307"/>
      <c r="D15" s="313" t="s">
        <v>172</v>
      </c>
      <c r="E15" s="313"/>
      <c r="F15" s="313"/>
      <c r="G15" s="313"/>
      <c r="H15" s="313"/>
      <c r="I15" s="313"/>
      <c r="J15" s="313"/>
      <c r="K15" s="311"/>
      <c r="N15" s="306"/>
      <c r="O15" s="301"/>
    </row>
    <row r="16" spans="2:15" ht="10" customHeight="1" thickBot="1" x14ac:dyDescent="0.4">
      <c r="B16" s="316"/>
      <c r="C16" s="317"/>
      <c r="D16" s="317"/>
      <c r="E16" s="318"/>
      <c r="F16" s="317"/>
      <c r="G16" s="317"/>
      <c r="H16" s="317"/>
      <c r="I16" s="317"/>
      <c r="J16" s="317"/>
      <c r="K16" s="319"/>
      <c r="N16" s="306"/>
      <c r="O16" s="301"/>
    </row>
    <row r="17" spans="2:15" ht="14.15" customHeight="1" thickBot="1" x14ac:dyDescent="0.4">
      <c r="N17" s="306"/>
      <c r="O17" s="301"/>
    </row>
    <row r="18" spans="2:15" ht="10" customHeight="1" x14ac:dyDescent="0.45">
      <c r="B18" s="302"/>
      <c r="C18" s="320"/>
      <c r="D18" s="320"/>
      <c r="E18" s="321"/>
      <c r="F18" s="322"/>
      <c r="G18" s="303"/>
      <c r="H18" s="303"/>
      <c r="I18" s="303"/>
      <c r="J18" s="303"/>
      <c r="K18" s="323"/>
      <c r="M18" s="324"/>
    </row>
    <row r="19" spans="2:15" ht="26.15" customHeight="1" x14ac:dyDescent="0.45">
      <c r="B19" s="307"/>
      <c r="C19" s="308" t="s">
        <v>58</v>
      </c>
      <c r="D19" s="309"/>
      <c r="E19" s="309"/>
      <c r="F19" s="309"/>
      <c r="G19" s="309"/>
      <c r="H19" s="309"/>
      <c r="I19" s="309"/>
      <c r="J19" s="310"/>
      <c r="K19" s="325"/>
      <c r="M19" s="324"/>
    </row>
    <row r="20" spans="2:15" ht="28" customHeight="1" x14ac:dyDescent="0.45">
      <c r="B20" s="307"/>
      <c r="C20" s="326" t="s">
        <v>19</v>
      </c>
      <c r="D20" s="326"/>
      <c r="E20" s="326"/>
      <c r="F20" s="326"/>
      <c r="G20" s="326"/>
      <c r="H20" s="326"/>
      <c r="I20" s="326"/>
      <c r="J20" s="326"/>
      <c r="K20" s="311"/>
      <c r="M20" s="324"/>
    </row>
    <row r="21" spans="2:15" ht="10" customHeight="1" x14ac:dyDescent="0.45">
      <c r="B21" s="307"/>
      <c r="C21" s="327"/>
      <c r="D21" s="328"/>
      <c r="E21" s="328"/>
      <c r="F21" s="328"/>
      <c r="G21" s="328"/>
      <c r="H21" s="328"/>
      <c r="I21" s="328"/>
      <c r="J21" s="329"/>
      <c r="K21" s="311"/>
      <c r="M21" s="324"/>
    </row>
    <row r="22" spans="2:15" ht="24" customHeight="1" x14ac:dyDescent="0.45">
      <c r="B22" s="307"/>
      <c r="C22" s="330" t="s">
        <v>100</v>
      </c>
      <c r="D22" s="331"/>
      <c r="E22" s="332"/>
      <c r="F22" s="27"/>
      <c r="G22" s="333"/>
      <c r="H22" s="333"/>
      <c r="I22" s="333"/>
      <c r="J22" s="334"/>
      <c r="K22" s="311"/>
      <c r="M22" s="324"/>
    </row>
    <row r="23" spans="2:15" ht="24" customHeight="1" x14ac:dyDescent="0.45">
      <c r="B23" s="307"/>
      <c r="C23" s="330" t="s">
        <v>65</v>
      </c>
      <c r="D23" s="331"/>
      <c r="E23" s="332"/>
      <c r="F23" s="183"/>
      <c r="G23" s="184"/>
      <c r="H23" s="184"/>
      <c r="I23" s="184"/>
      <c r="J23" s="185"/>
      <c r="K23" s="311"/>
      <c r="M23" s="324"/>
    </row>
    <row r="24" spans="2:15" ht="24" customHeight="1" x14ac:dyDescent="0.35">
      <c r="B24" s="307"/>
      <c r="C24" s="330" t="s">
        <v>66</v>
      </c>
      <c r="D24" s="331"/>
      <c r="E24" s="332"/>
      <c r="F24" s="183"/>
      <c r="G24" s="184"/>
      <c r="H24" s="184"/>
      <c r="I24" s="184"/>
      <c r="J24" s="185"/>
      <c r="K24" s="311"/>
    </row>
    <row r="25" spans="2:15" ht="24" customHeight="1" x14ac:dyDescent="0.35">
      <c r="B25" s="307"/>
      <c r="C25" s="330" t="s">
        <v>67</v>
      </c>
      <c r="D25" s="331"/>
      <c r="E25" s="332"/>
      <c r="F25" s="183"/>
      <c r="G25" s="184"/>
      <c r="H25" s="184"/>
      <c r="I25" s="184"/>
      <c r="J25" s="185"/>
      <c r="K25" s="311"/>
    </row>
    <row r="26" spans="2:15" ht="24" customHeight="1" x14ac:dyDescent="0.35">
      <c r="B26" s="307"/>
      <c r="C26" s="330" t="s">
        <v>68</v>
      </c>
      <c r="D26" s="331"/>
      <c r="E26" s="332"/>
      <c r="F26" s="27"/>
      <c r="G26" s="335"/>
      <c r="H26" s="336" t="s">
        <v>56</v>
      </c>
      <c r="I26" s="337" t="s">
        <v>57</v>
      </c>
      <c r="J26" s="338"/>
      <c r="K26" s="311"/>
    </row>
    <row r="27" spans="2:15" ht="10" customHeight="1" x14ac:dyDescent="0.35">
      <c r="B27" s="307"/>
      <c r="C27" s="339"/>
      <c r="D27" s="340"/>
      <c r="E27" s="341"/>
      <c r="F27" s="342"/>
      <c r="G27" s="343"/>
      <c r="H27" s="343"/>
      <c r="I27" s="343"/>
      <c r="J27" s="344"/>
      <c r="K27" s="311"/>
    </row>
    <row r="28" spans="2:15" ht="28" customHeight="1" x14ac:dyDescent="0.35">
      <c r="B28" s="307"/>
      <c r="C28" s="345" t="s">
        <v>78</v>
      </c>
      <c r="D28" s="345"/>
      <c r="E28" s="345"/>
      <c r="F28" s="345"/>
      <c r="G28" s="345"/>
      <c r="H28" s="345"/>
      <c r="I28" s="345"/>
      <c r="J28" s="345"/>
      <c r="K28" s="311"/>
    </row>
    <row r="29" spans="2:15" ht="34" customHeight="1" x14ac:dyDescent="0.35">
      <c r="B29" s="307"/>
      <c r="C29" s="346" t="s">
        <v>251</v>
      </c>
      <c r="D29" s="347"/>
      <c r="E29" s="347"/>
      <c r="F29" s="347"/>
      <c r="G29" s="347"/>
      <c r="H29" s="347"/>
      <c r="I29" s="347"/>
      <c r="J29" s="348"/>
      <c r="K29" s="311"/>
    </row>
    <row r="30" spans="2:15" ht="10" customHeight="1" x14ac:dyDescent="0.35">
      <c r="B30" s="307"/>
      <c r="C30" s="349"/>
      <c r="D30" s="349"/>
      <c r="E30" s="349"/>
      <c r="F30" s="349"/>
      <c r="G30" s="349"/>
      <c r="H30" s="349"/>
      <c r="I30" s="349"/>
      <c r="J30" s="349"/>
      <c r="K30" s="311"/>
    </row>
    <row r="31" spans="2:15" ht="10" customHeight="1" x14ac:dyDescent="0.45">
      <c r="B31" s="307"/>
      <c r="C31" s="327"/>
      <c r="D31" s="328"/>
      <c r="E31" s="328"/>
      <c r="F31" s="328"/>
      <c r="G31" s="328"/>
      <c r="H31" s="328"/>
      <c r="I31" s="328"/>
      <c r="J31" s="329"/>
      <c r="K31" s="311"/>
      <c r="M31" s="324"/>
    </row>
    <row r="32" spans="2:15" ht="24" customHeight="1" x14ac:dyDescent="0.35">
      <c r="B32" s="307"/>
      <c r="C32" s="330" t="s">
        <v>69</v>
      </c>
      <c r="D32" s="331"/>
      <c r="E32" s="332"/>
      <c r="F32" s="183"/>
      <c r="G32" s="184"/>
      <c r="H32" s="184"/>
      <c r="I32" s="184"/>
      <c r="J32" s="185"/>
      <c r="K32" s="311"/>
    </row>
    <row r="33" spans="2:13" ht="24" customHeight="1" x14ac:dyDescent="0.35">
      <c r="B33" s="307"/>
      <c r="C33" s="330" t="s">
        <v>70</v>
      </c>
      <c r="D33" s="331"/>
      <c r="E33" s="332"/>
      <c r="F33" s="183"/>
      <c r="G33" s="184"/>
      <c r="H33" s="184"/>
      <c r="I33" s="184"/>
      <c r="J33" s="185"/>
      <c r="K33" s="311"/>
    </row>
    <row r="34" spans="2:13" ht="24" customHeight="1" x14ac:dyDescent="0.35">
      <c r="B34" s="307"/>
      <c r="C34" s="330" t="s">
        <v>71</v>
      </c>
      <c r="D34" s="331"/>
      <c r="E34" s="332"/>
      <c r="F34" s="183"/>
      <c r="G34" s="184"/>
      <c r="H34" s="184"/>
      <c r="I34" s="184"/>
      <c r="J34" s="185"/>
      <c r="K34" s="311"/>
    </row>
    <row r="35" spans="2:13" ht="24" customHeight="1" x14ac:dyDescent="0.3">
      <c r="B35" s="307"/>
      <c r="C35" s="330" t="s">
        <v>72</v>
      </c>
      <c r="D35" s="331"/>
      <c r="E35" s="332"/>
      <c r="F35" s="190"/>
      <c r="G35" s="191"/>
      <c r="H35" s="350" t="s">
        <v>173</v>
      </c>
      <c r="I35" s="350"/>
      <c r="J35" s="351"/>
      <c r="K35" s="311"/>
    </row>
    <row r="36" spans="2:13" ht="24" customHeight="1" x14ac:dyDescent="0.35">
      <c r="B36" s="307"/>
      <c r="C36" s="330" t="s">
        <v>73</v>
      </c>
      <c r="D36" s="331"/>
      <c r="E36" s="332"/>
      <c r="F36" s="183"/>
      <c r="G36" s="184"/>
      <c r="H36" s="184"/>
      <c r="I36" s="184"/>
      <c r="J36" s="185"/>
      <c r="K36" s="311"/>
    </row>
    <row r="37" spans="2:13" ht="26.15" customHeight="1" x14ac:dyDescent="0.3">
      <c r="B37" s="307"/>
      <c r="C37" s="352" t="str">
        <f>IF(AND(F36="",F32&lt;&gt;""),"L'adresse courriel du représentant officiel de l'entreprise est essentielle pour communiquer la décision","")</f>
        <v/>
      </c>
      <c r="D37" s="353"/>
      <c r="E37" s="353"/>
      <c r="F37" s="354" t="s">
        <v>174</v>
      </c>
      <c r="G37" s="354"/>
      <c r="H37" s="354"/>
      <c r="I37" s="354"/>
      <c r="J37" s="355"/>
      <c r="K37" s="311"/>
    </row>
    <row r="38" spans="2:13" ht="10" customHeight="1" x14ac:dyDescent="0.35">
      <c r="B38" s="307"/>
      <c r="C38" s="339"/>
      <c r="D38" s="340"/>
      <c r="E38" s="341"/>
      <c r="F38" s="356"/>
      <c r="G38" s="356"/>
      <c r="H38" s="356"/>
      <c r="I38" s="356"/>
      <c r="J38" s="357"/>
      <c r="K38" s="311"/>
    </row>
    <row r="39" spans="2:13" ht="34" customHeight="1" x14ac:dyDescent="0.35">
      <c r="B39" s="307"/>
      <c r="C39" s="358" t="s">
        <v>252</v>
      </c>
      <c r="D39" s="345"/>
      <c r="E39" s="345"/>
      <c r="F39" s="345"/>
      <c r="G39" s="345"/>
      <c r="H39" s="345"/>
      <c r="I39" s="345"/>
      <c r="J39" s="345"/>
      <c r="K39" s="311"/>
    </row>
    <row r="40" spans="2:13" ht="10" customHeight="1" x14ac:dyDescent="0.45">
      <c r="B40" s="307"/>
      <c r="C40" s="327"/>
      <c r="D40" s="328"/>
      <c r="E40" s="328"/>
      <c r="F40" s="328"/>
      <c r="G40" s="328"/>
      <c r="H40" s="328"/>
      <c r="I40" s="328"/>
      <c r="J40" s="329"/>
      <c r="K40" s="311"/>
      <c r="M40" s="324"/>
    </row>
    <row r="41" spans="2:13" ht="24" customHeight="1" x14ac:dyDescent="0.35">
      <c r="B41" s="307"/>
      <c r="C41" s="359" t="s">
        <v>50</v>
      </c>
      <c r="D41" s="360"/>
      <c r="E41" s="361"/>
      <c r="F41" s="183"/>
      <c r="G41" s="184"/>
      <c r="H41" s="184"/>
      <c r="I41" s="184"/>
      <c r="J41" s="185"/>
      <c r="K41" s="311"/>
    </row>
    <row r="42" spans="2:13" ht="24" customHeight="1" x14ac:dyDescent="0.35">
      <c r="B42" s="307"/>
      <c r="C42" s="359" t="s">
        <v>51</v>
      </c>
      <c r="D42" s="360"/>
      <c r="E42" s="361"/>
      <c r="F42" s="183"/>
      <c r="G42" s="184"/>
      <c r="H42" s="184"/>
      <c r="I42" s="184"/>
      <c r="J42" s="185"/>
      <c r="K42" s="311"/>
    </row>
    <row r="43" spans="2:13" ht="24" customHeight="1" x14ac:dyDescent="0.35">
      <c r="B43" s="307"/>
      <c r="C43" s="362" t="s">
        <v>53</v>
      </c>
      <c r="D43" s="363"/>
      <c r="E43" s="363"/>
      <c r="F43" s="183"/>
      <c r="G43" s="184"/>
      <c r="H43" s="184"/>
      <c r="I43" s="184"/>
      <c r="J43" s="185"/>
      <c r="K43" s="311"/>
    </row>
    <row r="44" spans="2:13" ht="24" customHeight="1" x14ac:dyDescent="0.35">
      <c r="B44" s="307"/>
      <c r="C44" s="362" t="s">
        <v>54</v>
      </c>
      <c r="D44" s="363"/>
      <c r="E44" s="363"/>
      <c r="F44" s="190"/>
      <c r="G44" s="191"/>
      <c r="H44" s="364"/>
      <c r="I44" s="364"/>
      <c r="J44" s="365"/>
      <c r="K44" s="311"/>
    </row>
    <row r="45" spans="2:13" ht="24" customHeight="1" x14ac:dyDescent="0.35">
      <c r="B45" s="307"/>
      <c r="C45" s="362" t="s">
        <v>55</v>
      </c>
      <c r="D45" s="363"/>
      <c r="E45" s="363"/>
      <c r="F45" s="183"/>
      <c r="G45" s="184"/>
      <c r="H45" s="184"/>
      <c r="I45" s="184"/>
      <c r="J45" s="185"/>
      <c r="K45" s="311"/>
    </row>
    <row r="46" spans="2:13" ht="23.15" customHeight="1" x14ac:dyDescent="0.35">
      <c r="B46" s="307"/>
      <c r="C46" s="366"/>
      <c r="D46" s="367"/>
      <c r="E46" s="368"/>
      <c r="F46" s="369" t="s">
        <v>175</v>
      </c>
      <c r="G46" s="369"/>
      <c r="H46" s="369"/>
      <c r="I46" s="369"/>
      <c r="J46" s="370"/>
      <c r="K46" s="311"/>
    </row>
    <row r="47" spans="2:13" ht="10" customHeight="1" x14ac:dyDescent="0.35">
      <c r="B47" s="307"/>
      <c r="C47" s="339"/>
      <c r="D47" s="340"/>
      <c r="E47" s="341"/>
      <c r="F47" s="356"/>
      <c r="G47" s="356"/>
      <c r="H47" s="356"/>
      <c r="I47" s="356"/>
      <c r="J47" s="357"/>
      <c r="K47" s="311"/>
    </row>
    <row r="48" spans="2:13" ht="28" customHeight="1" x14ac:dyDescent="0.35">
      <c r="B48" s="307"/>
      <c r="C48" s="345" t="s">
        <v>39</v>
      </c>
      <c r="D48" s="345"/>
      <c r="E48" s="345"/>
      <c r="F48" s="345"/>
      <c r="G48" s="345"/>
      <c r="H48" s="345"/>
      <c r="I48" s="345"/>
      <c r="J48" s="345"/>
      <c r="K48" s="311"/>
    </row>
    <row r="49" spans="2:16" ht="10" customHeight="1" x14ac:dyDescent="0.45">
      <c r="B49" s="307"/>
      <c r="C49" s="327"/>
      <c r="D49" s="328"/>
      <c r="E49" s="328"/>
      <c r="F49" s="328"/>
      <c r="G49" s="328"/>
      <c r="H49" s="328"/>
      <c r="I49" s="328"/>
      <c r="J49" s="329"/>
      <c r="K49" s="311"/>
      <c r="M49" s="324"/>
    </row>
    <row r="50" spans="2:16" ht="28" customHeight="1" x14ac:dyDescent="0.35">
      <c r="B50" s="307"/>
      <c r="C50" s="330" t="s">
        <v>74</v>
      </c>
      <c r="D50" s="331"/>
      <c r="E50" s="331"/>
      <c r="F50" s="169"/>
      <c r="G50" s="170"/>
      <c r="H50" s="170"/>
      <c r="I50" s="170"/>
      <c r="J50" s="171"/>
      <c r="K50" s="311"/>
    </row>
    <row r="51" spans="2:16" ht="28" customHeight="1" x14ac:dyDescent="0.35">
      <c r="B51" s="307"/>
      <c r="C51" s="330" t="s">
        <v>136</v>
      </c>
      <c r="D51" s="331"/>
      <c r="E51" s="331"/>
      <c r="F51" s="200"/>
      <c r="G51" s="201"/>
      <c r="H51" s="371"/>
      <c r="I51" s="372"/>
      <c r="J51" s="373"/>
      <c r="K51" s="311"/>
    </row>
    <row r="52" spans="2:16" s="379" customFormat="1" ht="28" customHeight="1" x14ac:dyDescent="0.3">
      <c r="B52" s="374"/>
      <c r="C52" s="330" t="s">
        <v>75</v>
      </c>
      <c r="D52" s="331"/>
      <c r="E52" s="331"/>
      <c r="F52" s="28"/>
      <c r="G52" s="375"/>
      <c r="H52" s="376" t="str">
        <f>IF(F53="Oui","Seules les coproductions MAJORITAIRES QUÉBÉCOISES sont admissibles à cette aide financière","")</f>
        <v/>
      </c>
      <c r="I52" s="376"/>
      <c r="J52" s="377"/>
      <c r="K52" s="378"/>
      <c r="M52" s="380"/>
    </row>
    <row r="53" spans="2:16" ht="28" customHeight="1" x14ac:dyDescent="0.35">
      <c r="B53" s="307"/>
      <c r="C53" s="330" t="s">
        <v>243</v>
      </c>
      <c r="D53" s="331"/>
      <c r="E53" s="331"/>
      <c r="F53" s="28"/>
      <c r="G53" s="375"/>
      <c r="H53" s="376"/>
      <c r="I53" s="376"/>
      <c r="J53" s="377"/>
      <c r="K53" s="311"/>
      <c r="M53" s="381"/>
    </row>
    <row r="54" spans="2:16" ht="10" customHeight="1" x14ac:dyDescent="0.35">
      <c r="B54" s="307"/>
      <c r="C54" s="382"/>
      <c r="D54" s="383"/>
      <c r="E54" s="383"/>
      <c r="F54" s="384"/>
      <c r="G54" s="385"/>
      <c r="H54" s="385"/>
      <c r="I54" s="385"/>
      <c r="J54" s="386"/>
      <c r="K54" s="311"/>
      <c r="M54" s="381"/>
    </row>
    <row r="55" spans="2:16" ht="24" customHeight="1" x14ac:dyDescent="0.35">
      <c r="B55" s="307"/>
      <c r="C55" s="330" t="s">
        <v>76</v>
      </c>
      <c r="D55" s="331"/>
      <c r="E55" s="332"/>
      <c r="F55" s="169"/>
      <c r="G55" s="170"/>
      <c r="H55" s="170"/>
      <c r="I55" s="170"/>
      <c r="J55" s="171"/>
      <c r="K55" s="311"/>
      <c r="L55" s="290"/>
    </row>
    <row r="56" spans="2:16" ht="24" customHeight="1" x14ac:dyDescent="0.35">
      <c r="B56" s="307"/>
      <c r="C56" s="330" t="s">
        <v>77</v>
      </c>
      <c r="D56" s="331"/>
      <c r="E56" s="332"/>
      <c r="F56" s="169"/>
      <c r="G56" s="170"/>
      <c r="H56" s="170"/>
      <c r="I56" s="170"/>
      <c r="J56" s="171"/>
      <c r="K56" s="311"/>
      <c r="L56" s="290"/>
    </row>
    <row r="57" spans="2:16" ht="10" customHeight="1" x14ac:dyDescent="0.35">
      <c r="B57" s="307"/>
      <c r="C57" s="387"/>
      <c r="D57" s="388"/>
      <c r="E57" s="368"/>
      <c r="F57" s="333"/>
      <c r="G57" s="333"/>
      <c r="H57" s="333"/>
      <c r="I57" s="333"/>
      <c r="J57" s="334"/>
      <c r="K57" s="311"/>
    </row>
    <row r="58" spans="2:16" ht="90" customHeight="1" x14ac:dyDescent="0.35">
      <c r="B58" s="307"/>
      <c r="C58" s="389" t="s">
        <v>176</v>
      </c>
      <c r="D58" s="390"/>
      <c r="E58" s="390"/>
      <c r="F58" s="177"/>
      <c r="G58" s="178"/>
      <c r="H58" s="178"/>
      <c r="I58" s="178"/>
      <c r="J58" s="179"/>
      <c r="K58" s="311"/>
      <c r="N58" s="391"/>
      <c r="O58" s="391"/>
      <c r="P58" s="392"/>
    </row>
    <row r="59" spans="2:16" ht="10" customHeight="1" x14ac:dyDescent="0.35">
      <c r="B59" s="307"/>
      <c r="C59" s="393"/>
      <c r="D59" s="394"/>
      <c r="E59" s="394"/>
      <c r="F59" s="395"/>
      <c r="G59" s="395"/>
      <c r="H59" s="395"/>
      <c r="I59" s="395"/>
      <c r="J59" s="396"/>
      <c r="K59" s="311"/>
      <c r="N59" s="391"/>
      <c r="O59" s="391"/>
      <c r="P59" s="392"/>
    </row>
    <row r="60" spans="2:16" ht="90" customHeight="1" x14ac:dyDescent="0.35">
      <c r="B60" s="307"/>
      <c r="C60" s="389" t="s">
        <v>156</v>
      </c>
      <c r="D60" s="390"/>
      <c r="E60" s="390"/>
      <c r="F60" s="177"/>
      <c r="G60" s="178"/>
      <c r="H60" s="178"/>
      <c r="I60" s="178"/>
      <c r="J60" s="179"/>
      <c r="K60" s="311"/>
    </row>
    <row r="61" spans="2:16" ht="10" customHeight="1" x14ac:dyDescent="0.35">
      <c r="B61" s="307"/>
      <c r="C61" s="397"/>
      <c r="D61" s="398"/>
      <c r="E61" s="341"/>
      <c r="F61" s="399"/>
      <c r="G61" s="399"/>
      <c r="H61" s="399"/>
      <c r="I61" s="399"/>
      <c r="J61" s="400"/>
      <c r="K61" s="311"/>
      <c r="N61" s="391"/>
      <c r="O61" s="391"/>
      <c r="P61" s="392"/>
    </row>
    <row r="62" spans="2:16" ht="28" customHeight="1" x14ac:dyDescent="0.35">
      <c r="B62" s="307"/>
      <c r="C62" s="345" t="s">
        <v>64</v>
      </c>
      <c r="D62" s="345"/>
      <c r="E62" s="345"/>
      <c r="F62" s="345"/>
      <c r="G62" s="345"/>
      <c r="H62" s="345"/>
      <c r="I62" s="345"/>
      <c r="J62" s="345"/>
      <c r="K62" s="311"/>
      <c r="M62" s="401"/>
    </row>
    <row r="63" spans="2:16" ht="10" customHeight="1" x14ac:dyDescent="0.45">
      <c r="B63" s="307"/>
      <c r="C63" s="327"/>
      <c r="D63" s="328"/>
      <c r="E63" s="328"/>
      <c r="F63" s="328"/>
      <c r="G63" s="328"/>
      <c r="H63" s="328"/>
      <c r="I63" s="328"/>
      <c r="J63" s="329"/>
      <c r="K63" s="311"/>
      <c r="M63" s="324"/>
    </row>
    <row r="64" spans="2:16" ht="29" customHeight="1" x14ac:dyDescent="0.35">
      <c r="B64" s="307"/>
      <c r="C64" s="402" t="s">
        <v>127</v>
      </c>
      <c r="D64" s="403"/>
      <c r="E64" s="403"/>
      <c r="F64" s="169"/>
      <c r="G64" s="170"/>
      <c r="H64" s="170"/>
      <c r="I64" s="170"/>
      <c r="J64" s="171"/>
      <c r="K64" s="311"/>
      <c r="M64" s="401"/>
    </row>
    <row r="65" spans="2:14" ht="36.5" customHeight="1" x14ac:dyDescent="0.35">
      <c r="B65" s="307"/>
      <c r="C65" s="402" t="s">
        <v>242</v>
      </c>
      <c r="D65" s="403"/>
      <c r="E65" s="403"/>
      <c r="F65" s="169"/>
      <c r="G65" s="170"/>
      <c r="H65" s="170"/>
      <c r="I65" s="170"/>
      <c r="J65" s="171"/>
      <c r="K65" s="311"/>
    </row>
    <row r="66" spans="2:14" ht="35.15" customHeight="1" x14ac:dyDescent="0.35">
      <c r="B66" s="307"/>
      <c r="C66" s="402" t="s">
        <v>138</v>
      </c>
      <c r="D66" s="403"/>
      <c r="E66" s="403"/>
      <c r="F66" s="169"/>
      <c r="G66" s="170"/>
      <c r="H66" s="170"/>
      <c r="I66" s="170"/>
      <c r="J66" s="171"/>
      <c r="K66" s="311"/>
    </row>
    <row r="67" spans="2:14" ht="10" customHeight="1" x14ac:dyDescent="0.35">
      <c r="B67" s="307"/>
      <c r="C67" s="382"/>
      <c r="D67" s="383"/>
      <c r="E67" s="383"/>
      <c r="F67" s="23"/>
      <c r="G67" s="404"/>
      <c r="H67" s="404"/>
      <c r="I67" s="404"/>
      <c r="J67" s="405"/>
      <c r="K67" s="311"/>
    </row>
    <row r="68" spans="2:14" ht="99.65" customHeight="1" x14ac:dyDescent="0.35">
      <c r="B68" s="307"/>
      <c r="C68" s="406" t="s">
        <v>106</v>
      </c>
      <c r="D68" s="407"/>
      <c r="E68" s="407"/>
      <c r="F68" s="177"/>
      <c r="G68" s="178"/>
      <c r="H68" s="178"/>
      <c r="I68" s="178"/>
      <c r="J68" s="179"/>
      <c r="K68" s="311"/>
    </row>
    <row r="69" spans="2:14" ht="10" customHeight="1" x14ac:dyDescent="0.35">
      <c r="B69" s="307"/>
      <c r="C69" s="408"/>
      <c r="D69" s="367"/>
      <c r="E69" s="368"/>
      <c r="F69" s="364"/>
      <c r="G69" s="364"/>
      <c r="H69" s="364"/>
      <c r="I69" s="364"/>
      <c r="J69" s="409"/>
      <c r="K69" s="311"/>
    </row>
    <row r="70" spans="2:14" ht="24" customHeight="1" x14ac:dyDescent="0.35">
      <c r="B70" s="307"/>
      <c r="C70" s="410" t="s">
        <v>266</v>
      </c>
      <c r="D70" s="411"/>
      <c r="E70" s="411"/>
      <c r="F70" s="36"/>
      <c r="G70" s="364"/>
      <c r="H70" s="364"/>
      <c r="I70" s="364"/>
      <c r="J70" s="409"/>
      <c r="K70" s="311"/>
    </row>
    <row r="71" spans="2:14" ht="10" customHeight="1" x14ac:dyDescent="0.35">
      <c r="B71" s="307"/>
      <c r="C71" s="412"/>
      <c r="D71" s="413"/>
      <c r="E71" s="341"/>
      <c r="F71" s="341"/>
      <c r="G71" s="341"/>
      <c r="H71" s="341"/>
      <c r="I71" s="341"/>
      <c r="J71" s="414"/>
      <c r="K71" s="311"/>
    </row>
    <row r="72" spans="2:14" ht="10" customHeight="1" thickBot="1" x14ac:dyDescent="0.4">
      <c r="B72" s="316"/>
      <c r="C72" s="415"/>
      <c r="D72" s="415"/>
      <c r="E72" s="416"/>
      <c r="F72" s="417"/>
      <c r="G72" s="317"/>
      <c r="H72" s="317"/>
      <c r="I72" s="317"/>
      <c r="J72" s="317"/>
      <c r="K72" s="319"/>
    </row>
    <row r="73" spans="2:14" ht="14.15" customHeight="1" thickBot="1" x14ac:dyDescent="0.4">
      <c r="C73" s="418"/>
      <c r="D73" s="418"/>
      <c r="E73" s="419"/>
      <c r="F73" s="420"/>
    </row>
    <row r="74" spans="2:14" ht="10" customHeight="1" x14ac:dyDescent="0.35">
      <c r="B74" s="302"/>
      <c r="C74" s="322"/>
      <c r="D74" s="322"/>
      <c r="E74" s="421"/>
      <c r="F74" s="322"/>
      <c r="G74" s="303"/>
      <c r="H74" s="303"/>
      <c r="I74" s="303"/>
      <c r="J74" s="303"/>
      <c r="K74" s="305"/>
    </row>
    <row r="75" spans="2:14" ht="26.15" customHeight="1" x14ac:dyDescent="0.35">
      <c r="B75" s="307"/>
      <c r="C75" s="308" t="s">
        <v>92</v>
      </c>
      <c r="D75" s="309"/>
      <c r="E75" s="309"/>
      <c r="F75" s="309"/>
      <c r="G75" s="309"/>
      <c r="H75" s="309"/>
      <c r="I75" s="309"/>
      <c r="J75" s="310"/>
      <c r="K75" s="311"/>
    </row>
    <row r="76" spans="2:14" ht="11.15" customHeight="1" x14ac:dyDescent="0.35">
      <c r="B76" s="307"/>
      <c r="C76" s="422"/>
      <c r="D76" s="422"/>
      <c r="E76" s="419"/>
      <c r="F76" s="420"/>
      <c r="K76" s="311"/>
    </row>
    <row r="77" spans="2:14" ht="10" customHeight="1" x14ac:dyDescent="0.45">
      <c r="B77" s="307"/>
      <c r="C77" s="327"/>
      <c r="D77" s="328"/>
      <c r="E77" s="328"/>
      <c r="F77" s="328"/>
      <c r="G77" s="328"/>
      <c r="H77" s="328"/>
      <c r="I77" s="328"/>
      <c r="J77" s="329"/>
      <c r="K77" s="311"/>
      <c r="M77" s="324"/>
    </row>
    <row r="78" spans="2:14" ht="26.15" customHeight="1" x14ac:dyDescent="0.35">
      <c r="B78" s="307"/>
      <c r="C78" s="423" t="str">
        <f>IF(F50="","",F50&amp;" "&amp;"("&amp;VLOOKUP(F51,Paramètres!D1:E4,2,FALSE)&amp;") "&amp;"Sortie"&amp;" "&amp;F64)</f>
        <v/>
      </c>
      <c r="D78" s="424"/>
      <c r="E78" s="424"/>
      <c r="F78" s="424"/>
      <c r="G78" s="424"/>
      <c r="H78" s="424"/>
      <c r="I78" s="424"/>
      <c r="J78" s="425"/>
      <c r="K78" s="311"/>
      <c r="M78" s="426"/>
      <c r="N78" s="427">
        <f ca="1">TODAY()</f>
        <v>45313</v>
      </c>
    </row>
    <row r="79" spans="2:14" ht="10" customHeight="1" x14ac:dyDescent="0.35">
      <c r="B79" s="307"/>
      <c r="C79" s="428"/>
      <c r="D79" s="333"/>
      <c r="E79" s="333"/>
      <c r="F79" s="333"/>
      <c r="G79" s="333"/>
      <c r="H79" s="333"/>
      <c r="I79" s="333"/>
      <c r="J79" s="334"/>
      <c r="K79" s="311"/>
      <c r="M79" s="426"/>
    </row>
    <row r="80" spans="2:14" ht="36" customHeight="1" x14ac:dyDescent="0.35">
      <c r="B80" s="307"/>
      <c r="C80" s="429" t="s">
        <v>259</v>
      </c>
      <c r="D80" s="430"/>
      <c r="E80" s="430"/>
      <c r="F80" s="37"/>
      <c r="G80" s="333"/>
      <c r="H80" s="431" t="str">
        <f>IF(F80="","",IF(N80-N78&lt;14,"Malheureusement, votre demande étant soumise hors du délai de 14 jours avant le début des activités elle n'est donc pas admissible",IF(N80-N78&gt;=14,"Le rapport final devra être remis au plus tard 3 mois après la fin des activités")))</f>
        <v/>
      </c>
      <c r="I80" s="431"/>
      <c r="J80" s="432"/>
      <c r="K80" s="311"/>
      <c r="M80" s="426"/>
      <c r="N80" s="427">
        <f>+F80</f>
        <v>0</v>
      </c>
    </row>
    <row r="81" spans="2:17" ht="10" customHeight="1" x14ac:dyDescent="0.35">
      <c r="B81" s="307"/>
      <c r="C81" s="428"/>
      <c r="D81" s="333"/>
      <c r="E81" s="333"/>
      <c r="F81" s="333"/>
      <c r="G81" s="333"/>
      <c r="H81" s="333"/>
      <c r="I81" s="333"/>
      <c r="J81" s="334"/>
      <c r="K81" s="311"/>
      <c r="M81" s="426"/>
    </row>
    <row r="82" spans="2:17" ht="40.5" customHeight="1" x14ac:dyDescent="0.35">
      <c r="B82" s="307"/>
      <c r="C82" s="330" t="s">
        <v>112</v>
      </c>
      <c r="D82" s="331"/>
      <c r="E82" s="331"/>
      <c r="F82" s="169"/>
      <c r="G82" s="170"/>
      <c r="H82" s="170"/>
      <c r="I82" s="170"/>
      <c r="J82" s="171"/>
      <c r="K82" s="311"/>
    </row>
    <row r="83" spans="2:17" ht="10" customHeight="1" x14ac:dyDescent="0.35">
      <c r="B83" s="307"/>
      <c r="C83" s="428"/>
      <c r="D83" s="333"/>
      <c r="E83" s="364"/>
      <c r="F83" s="364"/>
      <c r="G83" s="364"/>
      <c r="H83" s="364"/>
      <c r="I83" s="364"/>
      <c r="J83" s="409"/>
      <c r="K83" s="311"/>
    </row>
    <row r="84" spans="2:17" ht="60.5" customHeight="1" x14ac:dyDescent="0.35">
      <c r="B84" s="307"/>
      <c r="C84" s="175" t="s">
        <v>279</v>
      </c>
      <c r="D84" s="176"/>
      <c r="E84" s="176"/>
      <c r="F84" s="43"/>
      <c r="G84" s="20"/>
      <c r="H84" s="20"/>
      <c r="I84" s="20"/>
      <c r="J84" s="30"/>
      <c r="K84" s="311"/>
    </row>
    <row r="85" spans="2:17" ht="10" customHeight="1" x14ac:dyDescent="0.35">
      <c r="B85" s="307"/>
      <c r="C85" s="31"/>
      <c r="D85" s="21"/>
      <c r="E85" s="21"/>
      <c r="F85" s="21"/>
      <c r="G85" s="21"/>
      <c r="H85" s="21"/>
      <c r="I85" s="21"/>
      <c r="J85" s="32"/>
      <c r="K85" s="311"/>
    </row>
    <row r="86" spans="2:17" ht="21.65" customHeight="1" x14ac:dyDescent="0.35">
      <c r="B86" s="307"/>
      <c r="C86" s="175" t="s">
        <v>139</v>
      </c>
      <c r="D86" s="176"/>
      <c r="E86" s="176"/>
      <c r="F86" s="182" t="s">
        <v>0</v>
      </c>
      <c r="G86" s="182"/>
      <c r="H86" s="182"/>
      <c r="I86" s="182" t="s">
        <v>140</v>
      </c>
      <c r="J86" s="197"/>
      <c r="K86" s="311"/>
    </row>
    <row r="87" spans="2:17" ht="22" customHeight="1" x14ac:dyDescent="0.35">
      <c r="B87" s="307"/>
      <c r="C87" s="175"/>
      <c r="D87" s="176"/>
      <c r="E87" s="176"/>
      <c r="F87" s="174"/>
      <c r="G87" s="174"/>
      <c r="H87" s="174"/>
      <c r="I87" s="198"/>
      <c r="J87" s="199"/>
      <c r="K87" s="311"/>
    </row>
    <row r="88" spans="2:17" ht="22" customHeight="1" x14ac:dyDescent="0.35">
      <c r="B88" s="307"/>
      <c r="C88" s="31"/>
      <c r="D88" s="21"/>
      <c r="E88" s="21"/>
      <c r="F88" s="174"/>
      <c r="G88" s="174"/>
      <c r="H88" s="174"/>
      <c r="I88" s="198"/>
      <c r="J88" s="199"/>
      <c r="K88" s="311"/>
    </row>
    <row r="89" spans="2:17" ht="22" customHeight="1" x14ac:dyDescent="0.35">
      <c r="B89" s="307"/>
      <c r="C89" s="31"/>
      <c r="D89" s="21"/>
      <c r="E89" s="21"/>
      <c r="F89" s="174"/>
      <c r="G89" s="174"/>
      <c r="H89" s="174"/>
      <c r="I89" s="198"/>
      <c r="J89" s="199"/>
      <c r="K89" s="311"/>
    </row>
    <row r="90" spans="2:17" ht="10" customHeight="1" x14ac:dyDescent="0.35">
      <c r="B90" s="307"/>
      <c r="C90" s="31"/>
      <c r="D90" s="21"/>
      <c r="E90" s="21"/>
      <c r="F90" s="21"/>
      <c r="G90" s="21"/>
      <c r="H90" s="21"/>
      <c r="I90" s="21"/>
      <c r="J90" s="32"/>
      <c r="K90" s="311"/>
    </row>
    <row r="91" spans="2:17" ht="33.65" customHeight="1" x14ac:dyDescent="0.35">
      <c r="B91" s="307"/>
      <c r="C91" s="175" t="s">
        <v>261</v>
      </c>
      <c r="D91" s="176"/>
      <c r="E91" s="176"/>
      <c r="F91" s="43"/>
      <c r="G91" s="21"/>
      <c r="H91" s="21"/>
      <c r="I91" s="21"/>
      <c r="J91" s="32"/>
      <c r="K91" s="311"/>
    </row>
    <row r="92" spans="2:17" ht="10" customHeight="1" x14ac:dyDescent="0.35">
      <c r="B92" s="307"/>
      <c r="C92" s="433"/>
      <c r="D92" s="342"/>
      <c r="E92" s="399"/>
      <c r="F92" s="434"/>
      <c r="G92" s="434"/>
      <c r="H92" s="434"/>
      <c r="I92" s="434"/>
      <c r="J92" s="435"/>
      <c r="K92" s="311"/>
    </row>
    <row r="93" spans="2:17" ht="10" customHeight="1" x14ac:dyDescent="0.35">
      <c r="B93" s="307"/>
      <c r="C93" s="436"/>
      <c r="D93" s="420"/>
      <c r="E93" s="301"/>
      <c r="F93" s="437"/>
      <c r="G93" s="437"/>
      <c r="H93" s="437"/>
      <c r="I93" s="437"/>
      <c r="J93" s="437"/>
      <c r="K93" s="311"/>
    </row>
    <row r="94" spans="2:17" ht="10" customHeight="1" x14ac:dyDescent="0.45">
      <c r="B94" s="307"/>
      <c r="C94" s="327"/>
      <c r="D94" s="328"/>
      <c r="E94" s="328"/>
      <c r="F94" s="328"/>
      <c r="G94" s="328"/>
      <c r="H94" s="328"/>
      <c r="I94" s="328"/>
      <c r="J94" s="329"/>
      <c r="K94" s="311"/>
      <c r="M94" s="324"/>
    </row>
    <row r="95" spans="2:17" ht="26.15" customHeight="1" x14ac:dyDescent="0.35">
      <c r="B95" s="307"/>
      <c r="C95" s="438" t="s">
        <v>141</v>
      </c>
      <c r="D95" s="439"/>
      <c r="E95" s="439"/>
      <c r="F95" s="440"/>
      <c r="G95" s="440"/>
      <c r="H95" s="440"/>
      <c r="I95" s="440"/>
      <c r="J95" s="441"/>
      <c r="K95" s="311"/>
      <c r="M95" s="442"/>
      <c r="N95" s="301"/>
      <c r="O95" s="443"/>
      <c r="P95" s="437"/>
      <c r="Q95" s="444"/>
    </row>
    <row r="96" spans="2:17" ht="20.149999999999999" customHeight="1" x14ac:dyDescent="0.35">
      <c r="B96" s="307"/>
      <c r="C96" s="382"/>
      <c r="D96" s="383"/>
      <c r="E96" s="388"/>
      <c r="F96" s="445" t="s">
        <v>114</v>
      </c>
      <c r="G96" s="446" t="s">
        <v>18</v>
      </c>
      <c r="H96" s="447"/>
      <c r="I96" s="448"/>
      <c r="J96" s="449"/>
      <c r="K96" s="311"/>
    </row>
    <row r="97" spans="2:13" ht="24" customHeight="1" x14ac:dyDescent="0.35">
      <c r="B97" s="307"/>
      <c r="C97" s="402" t="s">
        <v>182</v>
      </c>
      <c r="D97" s="403"/>
      <c r="E97" s="450"/>
      <c r="F97" s="33"/>
      <c r="G97" s="34"/>
      <c r="H97" s="447"/>
      <c r="I97" s="451"/>
      <c r="J97" s="452"/>
      <c r="K97" s="311"/>
    </row>
    <row r="98" spans="2:13" ht="24" customHeight="1" x14ac:dyDescent="0.35">
      <c r="B98" s="307"/>
      <c r="C98" s="402" t="s">
        <v>142</v>
      </c>
      <c r="D98" s="403"/>
      <c r="E98" s="450"/>
      <c r="F98" s="33"/>
      <c r="G98" s="34"/>
      <c r="H98" s="447"/>
      <c r="I98" s="451"/>
      <c r="J98" s="452"/>
      <c r="K98" s="311"/>
    </row>
    <row r="99" spans="2:13" ht="24" customHeight="1" x14ac:dyDescent="0.35">
      <c r="B99" s="307"/>
      <c r="C99" s="402" t="s">
        <v>143</v>
      </c>
      <c r="D99" s="403"/>
      <c r="E99" s="450"/>
      <c r="F99" s="37"/>
      <c r="G99" s="38"/>
      <c r="H99" s="447"/>
      <c r="I99" s="451"/>
      <c r="J99" s="452"/>
      <c r="K99" s="311"/>
    </row>
    <row r="100" spans="2:13" ht="24" customHeight="1" x14ac:dyDescent="0.35">
      <c r="B100" s="307"/>
      <c r="C100" s="402" t="s">
        <v>144</v>
      </c>
      <c r="D100" s="403"/>
      <c r="E100" s="450"/>
      <c r="F100" s="37"/>
      <c r="G100" s="38"/>
      <c r="H100" s="447"/>
      <c r="I100" s="451"/>
      <c r="J100" s="452"/>
      <c r="K100" s="311"/>
    </row>
    <row r="101" spans="2:13" ht="10" customHeight="1" x14ac:dyDescent="0.35">
      <c r="B101" s="307"/>
      <c r="C101" s="453"/>
      <c r="D101" s="454"/>
      <c r="E101" s="434"/>
      <c r="F101" s="434"/>
      <c r="G101" s="434"/>
      <c r="H101" s="434"/>
      <c r="I101" s="434"/>
      <c r="J101" s="435"/>
      <c r="K101" s="311"/>
    </row>
    <row r="102" spans="2:13" ht="10" customHeight="1" x14ac:dyDescent="0.35">
      <c r="B102" s="307"/>
      <c r="C102" s="442"/>
      <c r="D102" s="442"/>
      <c r="E102" s="437"/>
      <c r="F102" s="437"/>
      <c r="G102" s="437"/>
      <c r="H102" s="437"/>
      <c r="I102" s="437"/>
      <c r="J102" s="437"/>
      <c r="K102" s="311"/>
    </row>
    <row r="103" spans="2:13" ht="10" customHeight="1" x14ac:dyDescent="0.45">
      <c r="B103" s="307"/>
      <c r="C103" s="327"/>
      <c r="D103" s="328"/>
      <c r="E103" s="328"/>
      <c r="F103" s="328"/>
      <c r="G103" s="328"/>
      <c r="H103" s="328"/>
      <c r="I103" s="328"/>
      <c r="J103" s="329"/>
      <c r="K103" s="311"/>
      <c r="M103" s="324"/>
    </row>
    <row r="104" spans="2:13" ht="26.15" customHeight="1" x14ac:dyDescent="0.35">
      <c r="B104" s="307"/>
      <c r="C104" s="438" t="s">
        <v>163</v>
      </c>
      <c r="D104" s="439"/>
      <c r="E104" s="439"/>
      <c r="F104" s="333"/>
      <c r="G104" s="333"/>
      <c r="H104" s="333"/>
      <c r="I104" s="333"/>
      <c r="J104" s="334"/>
      <c r="K104" s="311"/>
    </row>
    <row r="105" spans="2:13" ht="20.149999999999999" customHeight="1" x14ac:dyDescent="0.35">
      <c r="B105" s="307"/>
      <c r="C105" s="382"/>
      <c r="D105" s="383"/>
      <c r="E105" s="447"/>
      <c r="F105" s="445" t="s">
        <v>114</v>
      </c>
      <c r="G105" s="446" t="s">
        <v>18</v>
      </c>
      <c r="H105" s="447"/>
      <c r="I105" s="448"/>
      <c r="J105" s="449"/>
      <c r="K105" s="311"/>
    </row>
    <row r="106" spans="2:13" ht="24" customHeight="1" x14ac:dyDescent="0.35">
      <c r="B106" s="307"/>
      <c r="C106" s="330" t="s">
        <v>115</v>
      </c>
      <c r="D106" s="331"/>
      <c r="E106" s="332"/>
      <c r="F106" s="33"/>
      <c r="G106" s="34"/>
      <c r="H106" s="447"/>
      <c r="I106" s="451"/>
      <c r="J106" s="452"/>
      <c r="K106" s="311"/>
    </row>
    <row r="107" spans="2:13" ht="24" customHeight="1" x14ac:dyDescent="0.35">
      <c r="B107" s="307"/>
      <c r="C107" s="330" t="s">
        <v>211</v>
      </c>
      <c r="D107" s="331"/>
      <c r="E107" s="332"/>
      <c r="F107" s="29"/>
      <c r="G107" s="35"/>
      <c r="H107" s="447"/>
      <c r="I107" s="451"/>
      <c r="J107" s="452"/>
      <c r="K107" s="311"/>
    </row>
    <row r="108" spans="2:13" ht="42" customHeight="1" x14ac:dyDescent="0.35">
      <c r="B108" s="307"/>
      <c r="C108" s="402" t="s">
        <v>212</v>
      </c>
      <c r="D108" s="403"/>
      <c r="E108" s="450"/>
      <c r="F108" s="29"/>
      <c r="G108" s="35"/>
      <c r="H108" s="447"/>
      <c r="I108" s="451"/>
      <c r="J108" s="452"/>
      <c r="K108" s="311"/>
    </row>
    <row r="109" spans="2:13" ht="24" customHeight="1" x14ac:dyDescent="0.35">
      <c r="B109" s="307"/>
      <c r="C109" s="330" t="s">
        <v>213</v>
      </c>
      <c r="D109" s="331"/>
      <c r="E109" s="332"/>
      <c r="F109" s="29"/>
      <c r="G109" s="35"/>
      <c r="H109" s="447"/>
      <c r="I109" s="451"/>
      <c r="J109" s="452"/>
      <c r="K109" s="311"/>
      <c r="M109" s="45" t="s">
        <v>150</v>
      </c>
    </row>
    <row r="110" spans="2:13" ht="42" customHeight="1" x14ac:dyDescent="0.35">
      <c r="B110" s="307"/>
      <c r="C110" s="402" t="s">
        <v>214</v>
      </c>
      <c r="D110" s="411"/>
      <c r="E110" s="455"/>
      <c r="F110" s="29"/>
      <c r="G110" s="35"/>
      <c r="H110" s="447"/>
      <c r="I110" s="451"/>
      <c r="J110" s="452"/>
      <c r="K110" s="311"/>
    </row>
    <row r="111" spans="2:13" ht="10" customHeight="1" x14ac:dyDescent="0.35">
      <c r="B111" s="307"/>
      <c r="C111" s="387"/>
      <c r="D111" s="367"/>
      <c r="E111" s="333"/>
      <c r="F111" s="333"/>
      <c r="G111" s="333"/>
      <c r="H111" s="333"/>
      <c r="I111" s="333"/>
      <c r="J111" s="334"/>
      <c r="K111" s="311"/>
    </row>
    <row r="112" spans="2:13" ht="42" customHeight="1" x14ac:dyDescent="0.35">
      <c r="B112" s="307"/>
      <c r="C112" s="456" t="s">
        <v>145</v>
      </c>
      <c r="D112" s="457"/>
      <c r="E112" s="457"/>
      <c r="F112" s="457"/>
      <c r="G112" s="457"/>
      <c r="H112" s="457"/>
      <c r="I112" s="457"/>
      <c r="J112" s="458"/>
      <c r="K112" s="311"/>
    </row>
    <row r="113" spans="2:11" ht="10" customHeight="1" x14ac:dyDescent="0.35">
      <c r="B113" s="307"/>
      <c r="C113" s="453"/>
      <c r="D113" s="454"/>
      <c r="E113" s="434"/>
      <c r="F113" s="434"/>
      <c r="G113" s="434"/>
      <c r="H113" s="434"/>
      <c r="I113" s="434"/>
      <c r="J113" s="435"/>
      <c r="K113" s="311"/>
    </row>
    <row r="114" spans="2:11" ht="10" customHeight="1" thickBot="1" x14ac:dyDescent="0.4">
      <c r="B114" s="316"/>
      <c r="C114" s="459"/>
      <c r="D114" s="460"/>
      <c r="E114" s="417"/>
      <c r="F114" s="417"/>
      <c r="G114" s="417"/>
      <c r="H114" s="417"/>
      <c r="I114" s="417"/>
      <c r="J114" s="461"/>
      <c r="K114" s="319"/>
    </row>
    <row r="115" spans="2:11" s="462" customFormat="1" ht="14.15" customHeight="1" thickBot="1" x14ac:dyDescent="0.5">
      <c r="C115" s="18"/>
      <c r="D115" s="18"/>
      <c r="E115" s="18"/>
      <c r="F115" s="18"/>
      <c r="G115" s="18"/>
      <c r="H115" s="18"/>
      <c r="I115" s="18"/>
      <c r="J115" s="18"/>
      <c r="K115" s="463"/>
    </row>
    <row r="116" spans="2:11" ht="10" customHeight="1" x14ac:dyDescent="0.35">
      <c r="B116" s="302"/>
      <c r="C116" s="464"/>
      <c r="D116" s="464"/>
      <c r="E116" s="421"/>
      <c r="F116" s="322"/>
      <c r="G116" s="303"/>
      <c r="H116" s="303"/>
      <c r="I116" s="303"/>
      <c r="J116" s="303"/>
      <c r="K116" s="305"/>
    </row>
    <row r="117" spans="2:11" ht="26.15" customHeight="1" x14ac:dyDescent="0.35">
      <c r="B117" s="307"/>
      <c r="C117" s="308" t="s">
        <v>202</v>
      </c>
      <c r="D117" s="309"/>
      <c r="E117" s="309"/>
      <c r="F117" s="309"/>
      <c r="G117" s="309"/>
      <c r="H117" s="309"/>
      <c r="I117" s="309"/>
      <c r="J117" s="310"/>
      <c r="K117" s="311"/>
    </row>
    <row r="118" spans="2:11" ht="10" customHeight="1" x14ac:dyDescent="0.35">
      <c r="B118" s="307"/>
      <c r="C118" s="418"/>
      <c r="D118" s="418"/>
      <c r="E118" s="419"/>
      <c r="F118" s="301"/>
      <c r="G118" s="301"/>
      <c r="H118" s="301"/>
      <c r="I118" s="301"/>
      <c r="J118" s="301"/>
      <c r="K118" s="311"/>
    </row>
    <row r="119" spans="2:11" ht="24" customHeight="1" x14ac:dyDescent="0.35">
      <c r="B119" s="307"/>
      <c r="C119" s="465" t="s">
        <v>148</v>
      </c>
      <c r="D119" s="465"/>
      <c r="E119" s="465"/>
      <c r="F119" s="465"/>
      <c r="G119" s="465"/>
      <c r="H119" s="465"/>
      <c r="I119" s="465"/>
      <c r="J119" s="465"/>
      <c r="K119" s="311"/>
    </row>
    <row r="120" spans="2:11" ht="22" customHeight="1" x14ac:dyDescent="0.35">
      <c r="B120" s="307"/>
      <c r="C120" s="186" t="s">
        <v>191</v>
      </c>
      <c r="D120" s="186"/>
      <c r="E120" s="186"/>
      <c r="F120" s="186"/>
      <c r="G120" s="186"/>
      <c r="H120" s="186"/>
      <c r="I120" s="186"/>
      <c r="J120" s="186"/>
      <c r="K120" s="311"/>
    </row>
    <row r="121" spans="2:11" ht="10" customHeight="1" thickBot="1" x14ac:dyDescent="0.4">
      <c r="B121" s="316"/>
      <c r="C121" s="415"/>
      <c r="D121" s="415"/>
      <c r="E121" s="416"/>
      <c r="F121" s="466"/>
      <c r="G121" s="466"/>
      <c r="H121" s="22"/>
      <c r="I121" s="466"/>
      <c r="J121" s="466"/>
      <c r="K121" s="319"/>
    </row>
    <row r="122" spans="2:11" s="462" customFormat="1" ht="14.15" customHeight="1" thickBot="1" x14ac:dyDescent="0.5">
      <c r="C122" s="18"/>
      <c r="D122" s="18"/>
      <c r="E122" s="18"/>
      <c r="F122" s="18"/>
      <c r="G122" s="18"/>
      <c r="H122" s="18"/>
      <c r="I122" s="18"/>
      <c r="J122" s="18"/>
      <c r="K122" s="463"/>
    </row>
    <row r="123" spans="2:11" ht="10" customHeight="1" x14ac:dyDescent="0.35">
      <c r="B123" s="302"/>
      <c r="C123" s="464"/>
      <c r="D123" s="464"/>
      <c r="E123" s="421"/>
      <c r="F123" s="322"/>
      <c r="G123" s="303"/>
      <c r="H123" s="303"/>
      <c r="I123" s="303"/>
      <c r="J123" s="303"/>
      <c r="K123" s="305"/>
    </row>
    <row r="124" spans="2:11" ht="26.15" customHeight="1" x14ac:dyDescent="0.35">
      <c r="B124" s="307"/>
      <c r="C124" s="308" t="s">
        <v>198</v>
      </c>
      <c r="D124" s="309"/>
      <c r="E124" s="309"/>
      <c r="F124" s="309"/>
      <c r="G124" s="309"/>
      <c r="H124" s="309"/>
      <c r="I124" s="309"/>
      <c r="J124" s="310"/>
      <c r="K124" s="311"/>
    </row>
    <row r="125" spans="2:11" ht="10" customHeight="1" x14ac:dyDescent="0.35">
      <c r="B125" s="307"/>
      <c r="C125" s="418"/>
      <c r="D125" s="418"/>
      <c r="E125" s="419"/>
      <c r="F125" s="301"/>
      <c r="G125" s="301"/>
      <c r="H125" s="301"/>
      <c r="I125" s="301"/>
      <c r="J125" s="301"/>
      <c r="K125" s="311"/>
    </row>
    <row r="126" spans="2:11" ht="29" customHeight="1" x14ac:dyDescent="0.35">
      <c r="B126" s="307"/>
      <c r="C126" s="467" t="s">
        <v>215</v>
      </c>
      <c r="D126" s="468"/>
      <c r="E126" s="468"/>
      <c r="F126" s="468"/>
      <c r="G126" s="468"/>
      <c r="H126" s="468"/>
      <c r="I126" s="468"/>
      <c r="J126" s="469"/>
      <c r="K126" s="311"/>
    </row>
    <row r="127" spans="2:11" ht="24" customHeight="1" x14ac:dyDescent="0.35">
      <c r="B127" s="307"/>
      <c r="C127" s="465" t="s">
        <v>204</v>
      </c>
      <c r="D127" s="465"/>
      <c r="E127" s="465"/>
      <c r="F127" s="465"/>
      <c r="G127" s="465"/>
      <c r="H127" s="465"/>
      <c r="I127" s="465"/>
      <c r="J127" s="465"/>
      <c r="K127" s="311"/>
    </row>
    <row r="128" spans="2:11" ht="22" customHeight="1" x14ac:dyDescent="0.35">
      <c r="B128" s="307"/>
      <c r="C128" s="186" t="s">
        <v>217</v>
      </c>
      <c r="D128" s="186"/>
      <c r="E128" s="186"/>
      <c r="F128" s="186"/>
      <c r="G128" s="186"/>
      <c r="H128" s="186"/>
      <c r="I128" s="186"/>
      <c r="J128" s="186"/>
      <c r="K128" s="311"/>
    </row>
    <row r="129" spans="2:11" ht="10" customHeight="1" thickBot="1" x14ac:dyDescent="0.4">
      <c r="B129" s="316"/>
      <c r="C129" s="415"/>
      <c r="D129" s="415"/>
      <c r="E129" s="416"/>
      <c r="F129" s="466"/>
      <c r="G129" s="466"/>
      <c r="H129" s="22"/>
      <c r="I129" s="466"/>
      <c r="J129" s="466"/>
      <c r="K129" s="319"/>
    </row>
    <row r="130" spans="2:11" ht="14.15" customHeight="1" thickBot="1" x14ac:dyDescent="0.4">
      <c r="C130" s="418"/>
      <c r="D130" s="418"/>
      <c r="E130" s="419"/>
      <c r="F130" s="420"/>
    </row>
    <row r="131" spans="2:11" ht="10" customHeight="1" x14ac:dyDescent="0.35">
      <c r="B131" s="302"/>
      <c r="C131" s="464"/>
      <c r="D131" s="464"/>
      <c r="E131" s="421"/>
      <c r="F131" s="322"/>
      <c r="G131" s="303"/>
      <c r="H131" s="303"/>
      <c r="I131" s="303"/>
      <c r="J131" s="303"/>
      <c r="K131" s="305"/>
    </row>
    <row r="132" spans="2:11" ht="26.15" customHeight="1" x14ac:dyDescent="0.35">
      <c r="B132" s="307"/>
      <c r="C132" s="308" t="s">
        <v>194</v>
      </c>
      <c r="D132" s="309"/>
      <c r="E132" s="309"/>
      <c r="F132" s="309"/>
      <c r="G132" s="309"/>
      <c r="H132" s="309"/>
      <c r="I132" s="309"/>
      <c r="J132" s="310"/>
      <c r="K132" s="311"/>
    </row>
    <row r="133" spans="2:11" ht="10" customHeight="1" x14ac:dyDescent="0.35">
      <c r="B133" s="307"/>
      <c r="C133" s="470"/>
      <c r="D133" s="470"/>
      <c r="E133" s="470"/>
      <c r="F133" s="301"/>
      <c r="G133" s="301"/>
      <c r="H133" s="301"/>
      <c r="I133" s="301"/>
      <c r="J133" s="301"/>
      <c r="K133" s="311"/>
    </row>
    <row r="134" spans="2:11" ht="28" customHeight="1" x14ac:dyDescent="0.35">
      <c r="B134" s="307"/>
      <c r="C134" s="471" t="s">
        <v>148</v>
      </c>
      <c r="D134" s="418"/>
      <c r="E134" s="419"/>
      <c r="F134" s="301"/>
      <c r="G134" s="301"/>
      <c r="H134" s="301"/>
      <c r="I134" s="301"/>
      <c r="J134" s="301"/>
      <c r="K134" s="311"/>
    </row>
    <row r="135" spans="2:11" ht="28" customHeight="1" x14ac:dyDescent="0.35">
      <c r="B135" s="307"/>
      <c r="C135" s="472" t="s">
        <v>239</v>
      </c>
      <c r="D135" s="472"/>
      <c r="E135" s="472"/>
      <c r="F135" s="472"/>
      <c r="G135" s="472"/>
      <c r="H135" s="472"/>
      <c r="I135" s="472"/>
      <c r="J135" s="472"/>
      <c r="K135" s="311"/>
    </row>
    <row r="136" spans="2:11" ht="64" customHeight="1" x14ac:dyDescent="0.35">
      <c r="B136" s="307"/>
      <c r="C136" s="473"/>
      <c r="D136" s="474"/>
      <c r="E136" s="445" t="s">
        <v>105</v>
      </c>
      <c r="F136" s="446" t="s">
        <v>240</v>
      </c>
      <c r="G136" s="475" t="s">
        <v>241</v>
      </c>
      <c r="H136" s="475" t="s">
        <v>62</v>
      </c>
      <c r="I136" s="476" t="s">
        <v>5</v>
      </c>
      <c r="J136" s="477"/>
      <c r="K136" s="325"/>
    </row>
    <row r="137" spans="2:11" ht="25" customHeight="1" x14ac:dyDescent="0.35">
      <c r="B137" s="307"/>
      <c r="C137" s="478" t="s">
        <v>109</v>
      </c>
      <c r="D137" s="479"/>
      <c r="E137" s="479"/>
      <c r="F137" s="479"/>
      <c r="G137" s="479"/>
      <c r="H137" s="479"/>
      <c r="I137" s="479"/>
      <c r="J137" s="480"/>
      <c r="K137" s="325"/>
    </row>
    <row r="138" spans="2:11" ht="22" customHeight="1" x14ac:dyDescent="0.35">
      <c r="B138" s="307"/>
      <c r="C138" s="481" t="s">
        <v>95</v>
      </c>
      <c r="D138" s="482"/>
      <c r="E138" s="15"/>
      <c r="F138" s="16"/>
      <c r="G138" s="483" t="str">
        <f t="shared" ref="G138:G143" si="0">IF(F138="","",E138-F138)</f>
        <v/>
      </c>
      <c r="H138" s="483"/>
      <c r="I138" s="187"/>
      <c r="J138" s="188"/>
      <c r="K138" s="325"/>
    </row>
    <row r="139" spans="2:11" ht="22" customHeight="1" x14ac:dyDescent="0.35">
      <c r="B139" s="307"/>
      <c r="C139" s="481" t="s">
        <v>96</v>
      </c>
      <c r="D139" s="482"/>
      <c r="E139" s="15"/>
      <c r="F139" s="16"/>
      <c r="G139" s="483" t="str">
        <f t="shared" si="0"/>
        <v/>
      </c>
      <c r="H139" s="483"/>
      <c r="I139" s="187"/>
      <c r="J139" s="188"/>
      <c r="K139" s="325"/>
    </row>
    <row r="140" spans="2:11" ht="22" customHeight="1" x14ac:dyDescent="0.35">
      <c r="B140" s="307"/>
      <c r="C140" s="481" t="s">
        <v>97</v>
      </c>
      <c r="D140" s="482"/>
      <c r="E140" s="15"/>
      <c r="F140" s="16"/>
      <c r="G140" s="483" t="str">
        <f t="shared" si="0"/>
        <v/>
      </c>
      <c r="H140" s="483"/>
      <c r="I140" s="187"/>
      <c r="J140" s="188"/>
      <c r="K140" s="325"/>
    </row>
    <row r="141" spans="2:11" ht="22" customHeight="1" x14ac:dyDescent="0.35">
      <c r="B141" s="307"/>
      <c r="C141" s="484" t="s">
        <v>238</v>
      </c>
      <c r="D141" s="44"/>
      <c r="E141" s="15"/>
      <c r="F141" s="16"/>
      <c r="G141" s="483" t="str">
        <f t="shared" si="0"/>
        <v/>
      </c>
      <c r="H141" s="483"/>
      <c r="I141" s="187"/>
      <c r="J141" s="188"/>
      <c r="K141" s="325"/>
    </row>
    <row r="142" spans="2:11" ht="22" customHeight="1" x14ac:dyDescent="0.35">
      <c r="B142" s="307"/>
      <c r="C142" s="484" t="s">
        <v>238</v>
      </c>
      <c r="D142" s="44"/>
      <c r="E142" s="15"/>
      <c r="F142" s="16"/>
      <c r="G142" s="483" t="str">
        <f t="shared" si="0"/>
        <v/>
      </c>
      <c r="H142" s="483"/>
      <c r="I142" s="187"/>
      <c r="J142" s="188"/>
      <c r="K142" s="325"/>
    </row>
    <row r="143" spans="2:11" ht="22" customHeight="1" x14ac:dyDescent="0.35">
      <c r="B143" s="307"/>
      <c r="C143" s="484" t="s">
        <v>238</v>
      </c>
      <c r="D143" s="44"/>
      <c r="E143" s="15"/>
      <c r="F143" s="16"/>
      <c r="G143" s="483" t="str">
        <f t="shared" si="0"/>
        <v/>
      </c>
      <c r="H143" s="483"/>
      <c r="I143" s="187"/>
      <c r="J143" s="188"/>
      <c r="K143" s="325"/>
    </row>
    <row r="144" spans="2:11" ht="28" customHeight="1" x14ac:dyDescent="0.35">
      <c r="B144" s="307"/>
      <c r="C144" s="485" t="s">
        <v>110</v>
      </c>
      <c r="D144" s="486"/>
      <c r="E144" s="487">
        <f>SUM(E138:E143)</f>
        <v>0</v>
      </c>
      <c r="F144" s="488">
        <f t="shared" ref="F144:H144" si="1">SUM(F138:F143)</f>
        <v>0</v>
      </c>
      <c r="G144" s="489">
        <f t="shared" si="1"/>
        <v>0</v>
      </c>
      <c r="H144" s="489">
        <f t="shared" si="1"/>
        <v>0</v>
      </c>
      <c r="I144" s="490"/>
      <c r="J144" s="491"/>
      <c r="K144" s="325"/>
    </row>
    <row r="145" spans="2:13" x14ac:dyDescent="0.35">
      <c r="B145" s="307"/>
      <c r="E145" s="492"/>
      <c r="K145" s="325"/>
    </row>
    <row r="146" spans="2:13" ht="25" customHeight="1" x14ac:dyDescent="0.35">
      <c r="B146" s="307"/>
      <c r="C146" s="478" t="s">
        <v>146</v>
      </c>
      <c r="D146" s="479"/>
      <c r="E146" s="479"/>
      <c r="F146" s="479"/>
      <c r="G146" s="479"/>
      <c r="H146" s="479"/>
      <c r="I146" s="479"/>
      <c r="J146" s="480"/>
      <c r="K146" s="325"/>
      <c r="M146" s="45" t="s">
        <v>150</v>
      </c>
    </row>
    <row r="147" spans="2:13" ht="22" customHeight="1" x14ac:dyDescent="0.35">
      <c r="B147" s="307"/>
      <c r="C147" s="481" t="s">
        <v>93</v>
      </c>
      <c r="D147" s="482"/>
      <c r="E147" s="15"/>
      <c r="F147" s="16"/>
      <c r="G147" s="483" t="str">
        <f>IF(F147="","",E147-F147)</f>
        <v/>
      </c>
      <c r="H147" s="483"/>
      <c r="I147" s="187"/>
      <c r="J147" s="188"/>
      <c r="K147" s="325"/>
    </row>
    <row r="148" spans="2:13" ht="34" customHeight="1" x14ac:dyDescent="0.35">
      <c r="B148" s="307"/>
      <c r="C148" s="481" t="s">
        <v>94</v>
      </c>
      <c r="D148" s="482"/>
      <c r="E148" s="15"/>
      <c r="F148" s="16"/>
      <c r="G148" s="483" t="str">
        <f t="shared" ref="G148:G153" si="2">IF(F148="","",E148-F148)</f>
        <v/>
      </c>
      <c r="H148" s="483"/>
      <c r="I148" s="187"/>
      <c r="J148" s="188"/>
      <c r="K148" s="325"/>
    </row>
    <row r="149" spans="2:13" ht="22" customHeight="1" x14ac:dyDescent="0.35">
      <c r="B149" s="307"/>
      <c r="C149" s="481" t="s">
        <v>130</v>
      </c>
      <c r="D149" s="482"/>
      <c r="E149" s="15"/>
      <c r="F149" s="16"/>
      <c r="G149" s="483" t="str">
        <f t="shared" si="2"/>
        <v/>
      </c>
      <c r="H149" s="483"/>
      <c r="I149" s="187"/>
      <c r="J149" s="188"/>
      <c r="K149" s="325"/>
    </row>
    <row r="150" spans="2:13" ht="33.65" customHeight="1" x14ac:dyDescent="0.35">
      <c r="B150" s="307"/>
      <c r="C150" s="481" t="s">
        <v>131</v>
      </c>
      <c r="D150" s="482"/>
      <c r="E150" s="15"/>
      <c r="F150" s="16"/>
      <c r="G150" s="483" t="str">
        <f t="shared" si="2"/>
        <v/>
      </c>
      <c r="H150" s="483"/>
      <c r="I150" s="187"/>
      <c r="J150" s="188"/>
      <c r="K150" s="325"/>
    </row>
    <row r="151" spans="2:13" ht="22" customHeight="1" x14ac:dyDescent="0.35">
      <c r="B151" s="307"/>
      <c r="C151" s="484" t="s">
        <v>238</v>
      </c>
      <c r="D151" s="44"/>
      <c r="E151" s="15"/>
      <c r="F151" s="16"/>
      <c r="G151" s="483" t="str">
        <f t="shared" si="2"/>
        <v/>
      </c>
      <c r="H151" s="483"/>
      <c r="I151" s="187"/>
      <c r="J151" s="188"/>
      <c r="K151" s="325"/>
    </row>
    <row r="152" spans="2:13" ht="22" customHeight="1" x14ac:dyDescent="0.35">
      <c r="B152" s="307"/>
      <c r="C152" s="484" t="s">
        <v>238</v>
      </c>
      <c r="D152" s="44"/>
      <c r="E152" s="15"/>
      <c r="F152" s="16"/>
      <c r="G152" s="483" t="str">
        <f t="shared" si="2"/>
        <v/>
      </c>
      <c r="H152" s="483"/>
      <c r="I152" s="187"/>
      <c r="J152" s="188"/>
      <c r="K152" s="325"/>
    </row>
    <row r="153" spans="2:13" ht="22" customHeight="1" x14ac:dyDescent="0.35">
      <c r="B153" s="307"/>
      <c r="C153" s="484" t="s">
        <v>238</v>
      </c>
      <c r="D153" s="44"/>
      <c r="E153" s="15"/>
      <c r="F153" s="16"/>
      <c r="G153" s="483" t="str">
        <f t="shared" si="2"/>
        <v/>
      </c>
      <c r="H153" s="483"/>
      <c r="I153" s="187"/>
      <c r="J153" s="188"/>
      <c r="K153" s="325"/>
    </row>
    <row r="154" spans="2:13" ht="28" customHeight="1" x14ac:dyDescent="0.35">
      <c r="B154" s="307"/>
      <c r="C154" s="485" t="s">
        <v>147</v>
      </c>
      <c r="D154" s="486"/>
      <c r="E154" s="487">
        <f>SUM(E147:E153)</f>
        <v>0</v>
      </c>
      <c r="F154" s="488">
        <f>SUM(F147:F153)</f>
        <v>0</v>
      </c>
      <c r="G154" s="489">
        <f>SUM(G147:G153)</f>
        <v>0</v>
      </c>
      <c r="H154" s="489">
        <f>SUM(H147:H153)</f>
        <v>0</v>
      </c>
      <c r="I154" s="490"/>
      <c r="J154" s="491"/>
      <c r="K154" s="325"/>
    </row>
    <row r="155" spans="2:13" x14ac:dyDescent="0.35">
      <c r="B155" s="307"/>
      <c r="E155" s="492"/>
      <c r="K155" s="325"/>
    </row>
    <row r="156" spans="2:13" ht="25" customHeight="1" x14ac:dyDescent="0.35">
      <c r="B156" s="307"/>
      <c r="C156" s="478" t="s">
        <v>16</v>
      </c>
      <c r="D156" s="479"/>
      <c r="E156" s="479"/>
      <c r="F156" s="479"/>
      <c r="G156" s="479"/>
      <c r="H156" s="479"/>
      <c r="I156" s="479"/>
      <c r="J156" s="480"/>
      <c r="K156" s="325"/>
    </row>
    <row r="157" spans="2:13" ht="22" customHeight="1" x14ac:dyDescent="0.35">
      <c r="B157" s="307"/>
      <c r="C157" s="481" t="s">
        <v>98</v>
      </c>
      <c r="D157" s="482"/>
      <c r="E157" s="15"/>
      <c r="F157" s="16"/>
      <c r="G157" s="483" t="str">
        <f t="shared" ref="G157:G161" si="3">IF(F157="","",E157-F157)</f>
        <v/>
      </c>
      <c r="H157" s="483"/>
      <c r="I157" s="187"/>
      <c r="J157" s="188"/>
      <c r="K157" s="325"/>
    </row>
    <row r="158" spans="2:13" ht="22" customHeight="1" x14ac:dyDescent="0.35">
      <c r="B158" s="307"/>
      <c r="C158" s="493" t="s">
        <v>99</v>
      </c>
      <c r="D158" s="494"/>
      <c r="E158" s="19"/>
      <c r="F158" s="19"/>
      <c r="G158" s="483" t="str">
        <f t="shared" si="3"/>
        <v/>
      </c>
      <c r="H158" s="483"/>
      <c r="I158" s="187"/>
      <c r="J158" s="188"/>
      <c r="K158" s="325"/>
    </row>
    <row r="159" spans="2:13" ht="22" customHeight="1" x14ac:dyDescent="0.35">
      <c r="B159" s="307"/>
      <c r="C159" s="484" t="s">
        <v>238</v>
      </c>
      <c r="D159" s="44"/>
      <c r="E159" s="15"/>
      <c r="F159" s="16"/>
      <c r="G159" s="483" t="str">
        <f t="shared" si="3"/>
        <v/>
      </c>
      <c r="H159" s="483"/>
      <c r="I159" s="187"/>
      <c r="J159" s="188"/>
      <c r="K159" s="325"/>
    </row>
    <row r="160" spans="2:13" ht="22" customHeight="1" x14ac:dyDescent="0.35">
      <c r="B160" s="307"/>
      <c r="C160" s="484" t="s">
        <v>238</v>
      </c>
      <c r="D160" s="44"/>
      <c r="E160" s="15"/>
      <c r="F160" s="16"/>
      <c r="G160" s="483" t="str">
        <f t="shared" si="3"/>
        <v/>
      </c>
      <c r="H160" s="483"/>
      <c r="I160" s="187"/>
      <c r="J160" s="188"/>
      <c r="K160" s="325"/>
    </row>
    <row r="161" spans="2:13" ht="22" customHeight="1" x14ac:dyDescent="0.35">
      <c r="B161" s="307"/>
      <c r="C161" s="484" t="s">
        <v>238</v>
      </c>
      <c r="D161" s="44"/>
      <c r="E161" s="15"/>
      <c r="F161" s="16"/>
      <c r="G161" s="483" t="str">
        <f t="shared" si="3"/>
        <v/>
      </c>
      <c r="H161" s="483"/>
      <c r="I161" s="187"/>
      <c r="J161" s="188"/>
      <c r="K161" s="325"/>
      <c r="M161" s="45" t="s">
        <v>150</v>
      </c>
    </row>
    <row r="162" spans="2:13" ht="28" customHeight="1" x14ac:dyDescent="0.35">
      <c r="B162" s="307"/>
      <c r="C162" s="485" t="s">
        <v>17</v>
      </c>
      <c r="D162" s="486"/>
      <c r="E162" s="487">
        <f>SUM(E157:E161)</f>
        <v>0</v>
      </c>
      <c r="F162" s="488">
        <f>SUM(F157:F161)</f>
        <v>0</v>
      </c>
      <c r="G162" s="489">
        <f>SUM(G157:G161)</f>
        <v>0</v>
      </c>
      <c r="H162" s="489">
        <f>SUM(H157:H161)</f>
        <v>0</v>
      </c>
      <c r="I162" s="490"/>
      <c r="J162" s="491"/>
      <c r="K162" s="325"/>
    </row>
    <row r="163" spans="2:13" x14ac:dyDescent="0.35">
      <c r="B163" s="307"/>
      <c r="E163" s="492"/>
      <c r="K163" s="325"/>
    </row>
    <row r="164" spans="2:13" ht="28" customHeight="1" x14ac:dyDescent="0.35">
      <c r="B164" s="307"/>
      <c r="C164" s="495" t="s">
        <v>63</v>
      </c>
      <c r="D164" s="496"/>
      <c r="E164" s="497">
        <f>SUM(E144,E154,E162)</f>
        <v>0</v>
      </c>
      <c r="F164" s="498">
        <f>SUM(F144,F154,F162)</f>
        <v>0</v>
      </c>
      <c r="G164" s="499">
        <f>SUM(G144,G154,G162)</f>
        <v>0</v>
      </c>
      <c r="H164" s="499">
        <f>SUM(H144,H154,H162)</f>
        <v>0</v>
      </c>
      <c r="I164" s="490"/>
      <c r="J164" s="491"/>
      <c r="K164" s="325"/>
    </row>
    <row r="165" spans="2:13" ht="10" customHeight="1" x14ac:dyDescent="0.35">
      <c r="B165" s="307"/>
      <c r="C165" s="500"/>
      <c r="D165" s="500"/>
      <c r="E165" s="501"/>
      <c r="F165" s="501"/>
      <c r="G165" s="502"/>
      <c r="H165" s="502"/>
      <c r="I165" s="503"/>
      <c r="K165" s="325"/>
    </row>
    <row r="166" spans="2:13" ht="20.149999999999999" customHeight="1" x14ac:dyDescent="0.35">
      <c r="B166" s="307"/>
      <c r="C166" s="504"/>
      <c r="D166" s="504"/>
      <c r="E166" s="503"/>
      <c r="F166" s="505" t="str">
        <f>IF(E164&gt;20000,"L'aide financière peut atteindre un maximum de 50% des frais admissibles sans dépasser 25,000 $ par territoire, avec une aide cumulative pour un même film ne pouvant dépasser 75,000$ pour l'ensemble des territoires visés","")</f>
        <v/>
      </c>
      <c r="G166" s="505"/>
      <c r="H166" s="505"/>
      <c r="I166" s="505"/>
      <c r="J166" s="505"/>
      <c r="K166" s="325"/>
    </row>
    <row r="167" spans="2:13" ht="28" customHeight="1" x14ac:dyDescent="0.35">
      <c r="B167" s="307"/>
      <c r="C167" s="506"/>
      <c r="D167" s="506"/>
      <c r="E167" s="507"/>
      <c r="F167" s="505"/>
      <c r="G167" s="505"/>
      <c r="H167" s="505"/>
      <c r="I167" s="505"/>
      <c r="J167" s="505"/>
      <c r="K167" s="325"/>
    </row>
    <row r="168" spans="2:13" ht="10" customHeight="1" thickBot="1" x14ac:dyDescent="0.4">
      <c r="B168" s="316"/>
      <c r="C168" s="508"/>
      <c r="D168" s="508"/>
      <c r="E168" s="509"/>
      <c r="F168" s="510"/>
      <c r="G168" s="510"/>
      <c r="H168" s="510"/>
      <c r="I168" s="510"/>
      <c r="J168" s="510"/>
      <c r="K168" s="511"/>
    </row>
    <row r="169" spans="2:13" ht="14.15" customHeight="1" thickBot="1" x14ac:dyDescent="0.4">
      <c r="E169" s="492"/>
      <c r="K169" s="285"/>
    </row>
    <row r="170" spans="2:13" ht="10" customHeight="1" x14ac:dyDescent="0.35">
      <c r="B170" s="302"/>
      <c r="C170" s="303"/>
      <c r="D170" s="303"/>
      <c r="E170" s="512"/>
      <c r="F170" s="303"/>
      <c r="G170" s="303"/>
      <c r="H170" s="303"/>
      <c r="I170" s="303"/>
      <c r="J170" s="303"/>
      <c r="K170" s="323"/>
    </row>
    <row r="171" spans="2:13" ht="26.15" customHeight="1" x14ac:dyDescent="0.35">
      <c r="B171" s="307"/>
      <c r="C171" s="308" t="s">
        <v>195</v>
      </c>
      <c r="D171" s="309"/>
      <c r="E171" s="309"/>
      <c r="F171" s="309"/>
      <c r="G171" s="309"/>
      <c r="H171" s="309"/>
      <c r="I171" s="309"/>
      <c r="J171" s="310"/>
      <c r="K171" s="311"/>
    </row>
    <row r="172" spans="2:13" ht="10" customHeight="1" x14ac:dyDescent="0.35">
      <c r="B172" s="307"/>
      <c r="C172" s="420"/>
      <c r="D172" s="420"/>
      <c r="E172" s="419"/>
      <c r="F172" s="420"/>
      <c r="K172" s="311"/>
    </row>
    <row r="173" spans="2:13" ht="50.15" customHeight="1" x14ac:dyDescent="0.35">
      <c r="B173" s="307"/>
      <c r="C173" s="513" t="s">
        <v>177</v>
      </c>
      <c r="D173" s="514"/>
      <c r="E173" s="514"/>
      <c r="F173" s="514"/>
      <c r="G173" s="514"/>
      <c r="H173" s="514"/>
      <c r="I173" s="514"/>
      <c r="J173" s="515"/>
      <c r="K173" s="311"/>
    </row>
    <row r="174" spans="2:13" ht="10" customHeight="1" x14ac:dyDescent="0.35">
      <c r="B174" s="307"/>
      <c r="C174" s="420"/>
      <c r="D174" s="420"/>
      <c r="E174" s="419"/>
      <c r="F174" s="420"/>
      <c r="K174" s="311"/>
    </row>
    <row r="175" spans="2:13" s="379" customFormat="1" ht="38" customHeight="1" x14ac:dyDescent="0.3">
      <c r="B175" s="374"/>
      <c r="C175" s="516" t="str">
        <f>IF(E164=0,"",
IF(AND(E177&gt;0,E178=""),"N'oubliez pas d'inscrire le montant demandé à la SODEC",
IF(AND(E164&gt;0,E177=""),"Le requérant doit assumer au moins 30% des coûts du budget de projet déposé",
IF((E177+E179)/E164&lt;0.3,"Le requérant doit assumer au moins 30% des coûts du budget de projet déposé",""))))</f>
        <v/>
      </c>
      <c r="D175" s="517"/>
      <c r="E175" s="518" t="s">
        <v>105</v>
      </c>
      <c r="F175" s="519" t="s">
        <v>240</v>
      </c>
      <c r="G175" s="520" t="s">
        <v>241</v>
      </c>
      <c r="H175" s="521" t="s">
        <v>5</v>
      </c>
      <c r="I175" s="522"/>
      <c r="J175" s="522"/>
      <c r="K175" s="523"/>
    </row>
    <row r="176" spans="2:13" s="379" customFormat="1" ht="24" customHeight="1" x14ac:dyDescent="0.3">
      <c r="B176" s="374"/>
      <c r="C176" s="524" t="s">
        <v>253</v>
      </c>
      <c r="D176" s="525" t="s">
        <v>254</v>
      </c>
      <c r="E176" s="526"/>
      <c r="F176" s="527"/>
      <c r="G176" s="528"/>
      <c r="H176" s="529"/>
      <c r="I176" s="530"/>
      <c r="J176" s="530"/>
      <c r="K176" s="523"/>
    </row>
    <row r="177" spans="2:13" s="379" customFormat="1" ht="24" customHeight="1" x14ac:dyDescent="0.3">
      <c r="B177" s="374"/>
      <c r="C177" s="531" t="s">
        <v>19</v>
      </c>
      <c r="D177" s="25"/>
      <c r="E177" s="15"/>
      <c r="F177" s="16"/>
      <c r="G177" s="483" t="str">
        <f t="shared" ref="G177:G195" si="4">IF(F177="","",E177-F177)</f>
        <v/>
      </c>
      <c r="H177" s="169"/>
      <c r="I177" s="170"/>
      <c r="J177" s="171"/>
      <c r="K177" s="523"/>
    </row>
    <row r="178" spans="2:13" s="379" customFormat="1" ht="24" customHeight="1" x14ac:dyDescent="0.3">
      <c r="B178" s="374"/>
      <c r="C178" s="531" t="s">
        <v>257</v>
      </c>
      <c r="D178" s="25"/>
      <c r="E178" s="15"/>
      <c r="F178" s="16"/>
      <c r="G178" s="483" t="str">
        <f t="shared" si="4"/>
        <v/>
      </c>
      <c r="H178" s="169"/>
      <c r="I178" s="170"/>
      <c r="J178" s="171"/>
      <c r="K178" s="523"/>
    </row>
    <row r="179" spans="2:13" s="379" customFormat="1" ht="24" customHeight="1" x14ac:dyDescent="0.3">
      <c r="B179" s="374"/>
      <c r="C179" s="532" t="s">
        <v>111</v>
      </c>
      <c r="D179" s="25"/>
      <c r="E179" s="15"/>
      <c r="F179" s="16"/>
      <c r="G179" s="483" t="str">
        <f>IF(F179="","",E179-F179)</f>
        <v/>
      </c>
      <c r="H179" s="169"/>
      <c r="I179" s="170"/>
      <c r="J179" s="171"/>
      <c r="K179" s="523"/>
    </row>
    <row r="180" spans="2:13" s="379" customFormat="1" ht="24" customHeight="1" x14ac:dyDescent="0.3">
      <c r="B180" s="374"/>
      <c r="C180" s="533" t="s">
        <v>262</v>
      </c>
      <c r="D180" s="534"/>
      <c r="E180" s="535">
        <f>SUM(E181:E183)</f>
        <v>0</v>
      </c>
      <c r="F180" s="536">
        <f>SUM(F181:F183)</f>
        <v>0</v>
      </c>
      <c r="G180" s="537">
        <f>SUM(G181:G183)</f>
        <v>0</v>
      </c>
      <c r="H180" s="538"/>
      <c r="I180" s="539"/>
      <c r="J180" s="540"/>
      <c r="K180" s="523"/>
    </row>
    <row r="181" spans="2:13" s="379" customFormat="1" ht="22" customHeight="1" x14ac:dyDescent="0.3">
      <c r="B181" s="374"/>
      <c r="C181" s="541" t="s">
        <v>1</v>
      </c>
      <c r="D181" s="25"/>
      <c r="E181" s="15"/>
      <c r="F181" s="16"/>
      <c r="G181" s="483" t="str">
        <f t="shared" si="4"/>
        <v/>
      </c>
      <c r="H181" s="169"/>
      <c r="I181" s="170"/>
      <c r="J181" s="171"/>
      <c r="K181" s="523"/>
    </row>
    <row r="182" spans="2:13" s="379" customFormat="1" ht="22" customHeight="1" x14ac:dyDescent="0.3">
      <c r="B182" s="374"/>
      <c r="C182" s="26"/>
      <c r="D182" s="25"/>
      <c r="E182" s="15"/>
      <c r="F182" s="16"/>
      <c r="G182" s="483" t="str">
        <f t="shared" si="4"/>
        <v/>
      </c>
      <c r="H182" s="169"/>
      <c r="I182" s="170"/>
      <c r="J182" s="171"/>
      <c r="K182" s="523"/>
    </row>
    <row r="183" spans="2:13" s="379" customFormat="1" ht="22" customHeight="1" x14ac:dyDescent="0.3">
      <c r="B183" s="374"/>
      <c r="C183" s="26"/>
      <c r="D183" s="25"/>
      <c r="E183" s="15"/>
      <c r="F183" s="16"/>
      <c r="G183" s="483" t="str">
        <f t="shared" si="4"/>
        <v/>
      </c>
      <c r="H183" s="169"/>
      <c r="I183" s="170"/>
      <c r="J183" s="171"/>
      <c r="K183" s="523"/>
    </row>
    <row r="184" spans="2:13" s="379" customFormat="1" ht="24" customHeight="1" x14ac:dyDescent="0.3">
      <c r="B184" s="374"/>
      <c r="C184" s="533" t="s">
        <v>264</v>
      </c>
      <c r="D184" s="534"/>
      <c r="E184" s="535">
        <f>SUM(E185:E187)</f>
        <v>0</v>
      </c>
      <c r="F184" s="536">
        <f>SUM(F185:F187)</f>
        <v>0</v>
      </c>
      <c r="G184" s="537">
        <f>SUM(G185:G187)</f>
        <v>0</v>
      </c>
      <c r="H184" s="538"/>
      <c r="I184" s="539"/>
      <c r="J184" s="540"/>
      <c r="K184" s="523"/>
      <c r="M184" s="45" t="s">
        <v>150</v>
      </c>
    </row>
    <row r="185" spans="2:13" s="379" customFormat="1" ht="22" customHeight="1" x14ac:dyDescent="0.3">
      <c r="B185" s="374"/>
      <c r="C185" s="26"/>
      <c r="D185" s="25"/>
      <c r="E185" s="15"/>
      <c r="F185" s="16"/>
      <c r="G185" s="483" t="str">
        <f t="shared" si="4"/>
        <v/>
      </c>
      <c r="H185" s="169"/>
      <c r="I185" s="170"/>
      <c r="J185" s="171"/>
      <c r="K185" s="523"/>
    </row>
    <row r="186" spans="2:13" s="379" customFormat="1" ht="22" customHeight="1" x14ac:dyDescent="0.3">
      <c r="B186" s="374"/>
      <c r="C186" s="26"/>
      <c r="D186" s="25"/>
      <c r="E186" s="15"/>
      <c r="F186" s="16"/>
      <c r="G186" s="483" t="str">
        <f t="shared" si="4"/>
        <v/>
      </c>
      <c r="H186" s="169"/>
      <c r="I186" s="170"/>
      <c r="J186" s="171"/>
      <c r="K186" s="523"/>
    </row>
    <row r="187" spans="2:13" s="379" customFormat="1" ht="22" customHeight="1" x14ac:dyDescent="0.3">
      <c r="B187" s="374"/>
      <c r="C187" s="26"/>
      <c r="D187" s="25"/>
      <c r="E187" s="15"/>
      <c r="F187" s="16"/>
      <c r="G187" s="483" t="str">
        <f t="shared" si="4"/>
        <v/>
      </c>
      <c r="H187" s="169"/>
      <c r="I187" s="170"/>
      <c r="J187" s="171"/>
      <c r="K187" s="523"/>
    </row>
    <row r="188" spans="2:13" s="379" customFormat="1" ht="32.5" customHeight="1" x14ac:dyDescent="0.3">
      <c r="B188" s="374"/>
      <c r="C188" s="533" t="s">
        <v>281</v>
      </c>
      <c r="D188" s="534"/>
      <c r="E188" s="535">
        <f>SUM(E189:E191)</f>
        <v>0</v>
      </c>
      <c r="F188" s="536">
        <f>SUM(F189:F191)</f>
        <v>0</v>
      </c>
      <c r="G188" s="537">
        <f>SUM(G189:G191)</f>
        <v>0</v>
      </c>
      <c r="H188" s="538"/>
      <c r="I188" s="539"/>
      <c r="J188" s="540"/>
      <c r="K188" s="523"/>
    </row>
    <row r="189" spans="2:13" s="379" customFormat="1" ht="22" customHeight="1" x14ac:dyDescent="0.3">
      <c r="B189" s="374"/>
      <c r="C189" s="26"/>
      <c r="D189" s="25"/>
      <c r="E189" s="15"/>
      <c r="F189" s="16"/>
      <c r="G189" s="483" t="str">
        <f t="shared" si="4"/>
        <v/>
      </c>
      <c r="H189" s="169"/>
      <c r="I189" s="170"/>
      <c r="J189" s="171"/>
      <c r="K189" s="523"/>
    </row>
    <row r="190" spans="2:13" s="379" customFormat="1" ht="22" customHeight="1" x14ac:dyDescent="0.3">
      <c r="B190" s="374"/>
      <c r="C190" s="26"/>
      <c r="D190" s="25"/>
      <c r="E190" s="15"/>
      <c r="F190" s="16"/>
      <c r="G190" s="483" t="str">
        <f t="shared" si="4"/>
        <v/>
      </c>
      <c r="H190" s="169"/>
      <c r="I190" s="170"/>
      <c r="J190" s="171"/>
      <c r="K190" s="523"/>
    </row>
    <row r="191" spans="2:13" s="379" customFormat="1" ht="22" customHeight="1" x14ac:dyDescent="0.3">
      <c r="B191" s="374"/>
      <c r="C191" s="26"/>
      <c r="D191" s="25"/>
      <c r="E191" s="15"/>
      <c r="F191" s="16"/>
      <c r="G191" s="483" t="str">
        <f t="shared" si="4"/>
        <v/>
      </c>
      <c r="H191" s="169"/>
      <c r="I191" s="170"/>
      <c r="J191" s="171"/>
      <c r="K191" s="523"/>
    </row>
    <row r="192" spans="2:13" s="379" customFormat="1" ht="24" customHeight="1" x14ac:dyDescent="0.3">
      <c r="B192" s="374"/>
      <c r="C192" s="533" t="s">
        <v>258</v>
      </c>
      <c r="D192" s="534"/>
      <c r="E192" s="535">
        <f>SUM(E193:E195)</f>
        <v>0</v>
      </c>
      <c r="F192" s="536">
        <f>SUM(F193:F195)</f>
        <v>0</v>
      </c>
      <c r="G192" s="537">
        <f>SUM(G193:G195)</f>
        <v>0</v>
      </c>
      <c r="H192" s="538"/>
      <c r="I192" s="539"/>
      <c r="J192" s="540"/>
      <c r="K192" s="523"/>
    </row>
    <row r="193" spans="2:13" s="379" customFormat="1" ht="22" customHeight="1" x14ac:dyDescent="0.3">
      <c r="B193" s="374"/>
      <c r="C193" s="26"/>
      <c r="D193" s="25"/>
      <c r="E193" s="15"/>
      <c r="F193" s="16"/>
      <c r="G193" s="483" t="str">
        <f t="shared" si="4"/>
        <v/>
      </c>
      <c r="H193" s="169"/>
      <c r="I193" s="170"/>
      <c r="J193" s="171"/>
      <c r="K193" s="523"/>
    </row>
    <row r="194" spans="2:13" s="379" customFormat="1" ht="22" customHeight="1" x14ac:dyDescent="0.3">
      <c r="B194" s="374"/>
      <c r="C194" s="26"/>
      <c r="D194" s="25"/>
      <c r="E194" s="15"/>
      <c r="F194" s="16"/>
      <c r="G194" s="483" t="str">
        <f t="shared" si="4"/>
        <v/>
      </c>
      <c r="H194" s="169"/>
      <c r="I194" s="170"/>
      <c r="J194" s="171"/>
      <c r="K194" s="523"/>
    </row>
    <row r="195" spans="2:13" s="379" customFormat="1" ht="22" customHeight="1" x14ac:dyDescent="0.3">
      <c r="B195" s="374"/>
      <c r="C195" s="26"/>
      <c r="D195" s="25"/>
      <c r="E195" s="15"/>
      <c r="F195" s="16"/>
      <c r="G195" s="483" t="str">
        <f t="shared" si="4"/>
        <v/>
      </c>
      <c r="H195" s="169"/>
      <c r="I195" s="170"/>
      <c r="J195" s="171"/>
      <c r="K195" s="523"/>
    </row>
    <row r="196" spans="2:13" s="379" customFormat="1" ht="22" customHeight="1" x14ac:dyDescent="0.3">
      <c r="B196" s="374"/>
      <c r="C196" s="533" t="s">
        <v>282</v>
      </c>
      <c r="D196" s="534"/>
      <c r="E196" s="535">
        <f>SUM(E197:E199)</f>
        <v>0</v>
      </c>
      <c r="F196" s="536">
        <f>SUM(F197:F199)</f>
        <v>0</v>
      </c>
      <c r="G196" s="537">
        <f>SUM(G197:G199)</f>
        <v>0</v>
      </c>
      <c r="H196" s="538"/>
      <c r="I196" s="539"/>
      <c r="J196" s="540"/>
      <c r="K196" s="523"/>
    </row>
    <row r="197" spans="2:13" s="379" customFormat="1" ht="22" customHeight="1" x14ac:dyDescent="0.3">
      <c r="B197" s="374"/>
      <c r="C197" s="26"/>
      <c r="D197" s="25"/>
      <c r="E197" s="15"/>
      <c r="F197" s="16"/>
      <c r="G197" s="483"/>
      <c r="H197" s="169"/>
      <c r="I197" s="170"/>
      <c r="J197" s="171"/>
      <c r="K197" s="523"/>
    </row>
    <row r="198" spans="2:13" s="379" customFormat="1" ht="22" customHeight="1" x14ac:dyDescent="0.3">
      <c r="B198" s="374"/>
      <c r="C198" s="26"/>
      <c r="D198" s="25"/>
      <c r="E198" s="15"/>
      <c r="F198" s="16"/>
      <c r="G198" s="483"/>
      <c r="H198" s="169"/>
      <c r="I198" s="170"/>
      <c r="J198" s="171"/>
      <c r="K198" s="523"/>
    </row>
    <row r="199" spans="2:13" s="379" customFormat="1" ht="22" customHeight="1" x14ac:dyDescent="0.3">
      <c r="B199" s="374"/>
      <c r="C199" s="26"/>
      <c r="D199" s="25"/>
      <c r="E199" s="15"/>
      <c r="F199" s="16"/>
      <c r="G199" s="483"/>
      <c r="H199" s="169"/>
      <c r="I199" s="170"/>
      <c r="J199" s="171"/>
      <c r="K199" s="523"/>
    </row>
    <row r="200" spans="2:13" s="379" customFormat="1" ht="28" customHeight="1" x14ac:dyDescent="0.3">
      <c r="B200" s="374"/>
      <c r="C200" s="542" t="s">
        <v>2</v>
      </c>
      <c r="D200" s="543"/>
      <c r="E200" s="544">
        <f>SUM(E177,E178,E179,E180,E184,E188,E192,E196)</f>
        <v>0</v>
      </c>
      <c r="F200" s="545">
        <f t="shared" ref="F200:G200" si="5">SUM(F177,F178,F179,F180,F184,F188,F192,F196)</f>
        <v>0</v>
      </c>
      <c r="G200" s="499">
        <f t="shared" si="5"/>
        <v>0</v>
      </c>
      <c r="H200" s="538"/>
      <c r="I200" s="539"/>
      <c r="J200" s="540"/>
      <c r="K200" s="523"/>
    </row>
    <row r="201" spans="2:13" ht="10" customHeight="1" thickBot="1" x14ac:dyDescent="0.4">
      <c r="B201" s="316"/>
      <c r="C201" s="417"/>
      <c r="D201" s="417"/>
      <c r="E201" s="416"/>
      <c r="F201" s="417"/>
      <c r="G201" s="317"/>
      <c r="H201" s="317"/>
      <c r="I201" s="317"/>
      <c r="J201" s="317"/>
      <c r="K201" s="319"/>
    </row>
    <row r="202" spans="2:13" ht="14.15" customHeight="1" thickBot="1" x14ac:dyDescent="0.4">
      <c r="C202" s="546"/>
      <c r="D202" s="546"/>
      <c r="E202" s="547"/>
      <c r="F202" s="547"/>
      <c r="G202" s="548"/>
      <c r="H202" s="548"/>
      <c r="I202" s="548"/>
      <c r="J202" s="379"/>
    </row>
    <row r="203" spans="2:13" ht="10" customHeight="1" x14ac:dyDescent="0.35">
      <c r="B203" s="302"/>
      <c r="C203" s="303"/>
      <c r="D203" s="303"/>
      <c r="E203" s="512"/>
      <c r="F203" s="303"/>
      <c r="G203" s="303"/>
      <c r="H203" s="303"/>
      <c r="I203" s="303"/>
      <c r="J203" s="303"/>
      <c r="K203" s="323"/>
      <c r="M203" s="549"/>
    </row>
    <row r="204" spans="2:13" ht="26.15" customHeight="1" x14ac:dyDescent="0.35">
      <c r="B204" s="307"/>
      <c r="C204" s="192" t="s">
        <v>129</v>
      </c>
      <c r="D204" s="193"/>
      <c r="E204" s="193"/>
      <c r="F204" s="193"/>
      <c r="G204" s="193"/>
      <c r="H204" s="193"/>
      <c r="I204" s="193"/>
      <c r="J204" s="194"/>
      <c r="K204" s="311"/>
      <c r="M204" s="549"/>
    </row>
    <row r="205" spans="2:13" ht="10" customHeight="1" thickBot="1" x14ac:dyDescent="0.4">
      <c r="B205" s="316"/>
      <c r="C205" s="550"/>
      <c r="D205" s="550"/>
      <c r="E205" s="551"/>
      <c r="F205" s="551"/>
      <c r="G205" s="552"/>
      <c r="H205" s="552"/>
      <c r="I205" s="552"/>
      <c r="J205" s="553"/>
      <c r="K205" s="319"/>
      <c r="M205" s="549"/>
    </row>
    <row r="206" spans="2:13" ht="14.15" customHeight="1" thickBot="1" x14ac:dyDescent="0.4">
      <c r="C206" s="546"/>
      <c r="D206" s="546"/>
      <c r="E206" s="547"/>
      <c r="F206" s="547"/>
      <c r="G206" s="548"/>
      <c r="H206" s="548"/>
      <c r="I206" s="548"/>
      <c r="J206" s="379"/>
    </row>
    <row r="207" spans="2:13" ht="10" customHeight="1" x14ac:dyDescent="0.35">
      <c r="B207" s="302"/>
      <c r="C207" s="322"/>
      <c r="D207" s="322"/>
      <c r="E207" s="421"/>
      <c r="F207" s="322"/>
      <c r="G207" s="303"/>
      <c r="H207" s="303"/>
      <c r="I207" s="303"/>
      <c r="J207" s="303"/>
      <c r="K207" s="305"/>
    </row>
    <row r="208" spans="2:13" ht="40" customHeight="1" x14ac:dyDescent="0.35">
      <c r="B208" s="307"/>
      <c r="C208" s="554" t="s">
        <v>181</v>
      </c>
      <c r="D208" s="555"/>
      <c r="E208" s="555"/>
      <c r="F208" s="555"/>
      <c r="G208" s="555"/>
      <c r="H208" s="555"/>
      <c r="I208" s="555"/>
      <c r="J208" s="556"/>
      <c r="K208" s="311"/>
    </row>
    <row r="209" spans="2:11" ht="10" customHeight="1" thickBot="1" x14ac:dyDescent="0.4">
      <c r="B209" s="316"/>
      <c r="C209" s="557"/>
      <c r="D209" s="557"/>
      <c r="E209" s="558"/>
      <c r="F209" s="557"/>
      <c r="G209" s="317"/>
      <c r="H209" s="317"/>
      <c r="I209" s="317"/>
      <c r="J209" s="317"/>
      <c r="K209" s="319"/>
    </row>
    <row r="210" spans="2:11" ht="15.5" x14ac:dyDescent="0.35">
      <c r="C210" s="559"/>
      <c r="D210" s="559"/>
      <c r="E210" s="560"/>
      <c r="F210" s="559"/>
    </row>
    <row r="211" spans="2:11" ht="38.5" customHeight="1" x14ac:dyDescent="0.35">
      <c r="C211" s="297" t="s">
        <v>178</v>
      </c>
      <c r="D211" s="298"/>
      <c r="E211" s="298"/>
      <c r="F211" s="298"/>
      <c r="G211" s="298"/>
      <c r="H211" s="298"/>
      <c r="I211" s="298"/>
      <c r="J211" s="299"/>
      <c r="K211" s="295"/>
    </row>
    <row r="212" spans="2:11" ht="15.5" x14ac:dyDescent="0.35">
      <c r="C212" s="559"/>
      <c r="D212" s="559"/>
      <c r="E212" s="560"/>
      <c r="F212" s="559"/>
    </row>
  </sheetData>
  <sheetProtection algorithmName="SHA-512" hashValue="mHmmGTdhGzQT+ugpDf9ULCPOnDzbJv4XWkF3ye148EzvGhK36+OnATerWIYO1WQwd5QsHgjcwhLN2ME3cS9Qww==" saltValue="ZBePQTOT2gIkwbZxgoM7Gg==" spinCount="100000" sheet="1" objects="1" scenarios="1" formatRows="0"/>
  <mergeCells count="193">
    <mergeCell ref="N6:N7"/>
    <mergeCell ref="C20:J20"/>
    <mergeCell ref="C136:D136"/>
    <mergeCell ref="I150:J150"/>
    <mergeCell ref="C48:J48"/>
    <mergeCell ref="F35:G35"/>
    <mergeCell ref="C52:E52"/>
    <mergeCell ref="C132:J132"/>
    <mergeCell ref="C84:E84"/>
    <mergeCell ref="I86:J86"/>
    <mergeCell ref="I87:J87"/>
    <mergeCell ref="I88:J88"/>
    <mergeCell ref="I89:J89"/>
    <mergeCell ref="F65:J65"/>
    <mergeCell ref="H35:J35"/>
    <mergeCell ref="F37:J38"/>
    <mergeCell ref="F51:G51"/>
    <mergeCell ref="C108:E108"/>
    <mergeCell ref="M53:M54"/>
    <mergeCell ref="C6:J6"/>
    <mergeCell ref="D12:J12"/>
    <mergeCell ref="D15:J15"/>
    <mergeCell ref="C110:E110"/>
    <mergeCell ref="C124:J124"/>
    <mergeCell ref="C188:D188"/>
    <mergeCell ref="C211:J211"/>
    <mergeCell ref="F68:J68"/>
    <mergeCell ref="F64:J64"/>
    <mergeCell ref="C208:I208"/>
    <mergeCell ref="H187:J187"/>
    <mergeCell ref="I147:J147"/>
    <mergeCell ref="C148:D148"/>
    <mergeCell ref="C65:E65"/>
    <mergeCell ref="I159:J159"/>
    <mergeCell ref="C157:D157"/>
    <mergeCell ref="I140:J140"/>
    <mergeCell ref="C144:D144"/>
    <mergeCell ref="I96:J96"/>
    <mergeCell ref="I105:J105"/>
    <mergeCell ref="C75:J75"/>
    <mergeCell ref="C70:E70"/>
    <mergeCell ref="C66:E66"/>
    <mergeCell ref="F66:J66"/>
    <mergeCell ref="M203:M205"/>
    <mergeCell ref="C204:J204"/>
    <mergeCell ref="H190:J190"/>
    <mergeCell ref="I148:J148"/>
    <mergeCell ref="C147:D147"/>
    <mergeCell ref="H181:J181"/>
    <mergeCell ref="C162:D162"/>
    <mergeCell ref="I149:J149"/>
    <mergeCell ref="C167:D167"/>
    <mergeCell ref="I160:J160"/>
    <mergeCell ref="I161:J161"/>
    <mergeCell ref="I157:J157"/>
    <mergeCell ref="I151:J151"/>
    <mergeCell ref="H178:J178"/>
    <mergeCell ref="C173:J173"/>
    <mergeCell ref="F166:J167"/>
    <mergeCell ref="C200:D200"/>
    <mergeCell ref="C164:D164"/>
    <mergeCell ref="C149:D149"/>
    <mergeCell ref="C196:D196"/>
    <mergeCell ref="H196:J196"/>
    <mergeCell ref="H197:J197"/>
    <mergeCell ref="H198:J198"/>
    <mergeCell ref="H199:J199"/>
    <mergeCell ref="C184:D184"/>
    <mergeCell ref="H180:J180"/>
    <mergeCell ref="C171:J171"/>
    <mergeCell ref="E1:K1"/>
    <mergeCell ref="C53:E53"/>
    <mergeCell ref="C19:J19"/>
    <mergeCell ref="C62:J62"/>
    <mergeCell ref="C39:J39"/>
    <mergeCell ref="F44:G44"/>
    <mergeCell ref="F45:J45"/>
    <mergeCell ref="F50:J50"/>
    <mergeCell ref="F36:J36"/>
    <mergeCell ref="F43:J43"/>
    <mergeCell ref="C43:E43"/>
    <mergeCell ref="F23:J23"/>
    <mergeCell ref="F24:J24"/>
    <mergeCell ref="F25:J25"/>
    <mergeCell ref="C44:E44"/>
    <mergeCell ref="C28:J28"/>
    <mergeCell ref="F34:J34"/>
    <mergeCell ref="C22:E22"/>
    <mergeCell ref="C23:E23"/>
    <mergeCell ref="C139:D139"/>
    <mergeCell ref="I139:J139"/>
    <mergeCell ref="C24:E24"/>
    <mergeCell ref="C9:J9"/>
    <mergeCell ref="C91:E91"/>
    <mergeCell ref="C137:J137"/>
    <mergeCell ref="C104:E104"/>
    <mergeCell ref="C117:J117"/>
    <mergeCell ref="C120:J120"/>
    <mergeCell ref="C158:D158"/>
    <mergeCell ref="I158:J158"/>
    <mergeCell ref="I143:J143"/>
    <mergeCell ref="I152:J152"/>
    <mergeCell ref="I153:J153"/>
    <mergeCell ref="I141:J141"/>
    <mergeCell ref="I142:J142"/>
    <mergeCell ref="C128:J128"/>
    <mergeCell ref="C135:J135"/>
    <mergeCell ref="C138:D138"/>
    <mergeCell ref="I138:J138"/>
    <mergeCell ref="C97:E97"/>
    <mergeCell ref="C98:E98"/>
    <mergeCell ref="C99:E99"/>
    <mergeCell ref="C100:E100"/>
    <mergeCell ref="C106:E106"/>
    <mergeCell ref="C107:E107"/>
    <mergeCell ref="C109:E109"/>
    <mergeCell ref="C175:D175"/>
    <mergeCell ref="C180:D180"/>
    <mergeCell ref="H179:J179"/>
    <mergeCell ref="C146:J146"/>
    <mergeCell ref="I144:J144"/>
    <mergeCell ref="I154:J154"/>
    <mergeCell ref="I162:J162"/>
    <mergeCell ref="I164:J164"/>
    <mergeCell ref="C156:J156"/>
    <mergeCell ref="C150:D150"/>
    <mergeCell ref="C154:D154"/>
    <mergeCell ref="C140:D140"/>
    <mergeCell ref="I136:J136"/>
    <mergeCell ref="C112:J112"/>
    <mergeCell ref="H80:J80"/>
    <mergeCell ref="C25:E25"/>
    <mergeCell ref="C26:E26"/>
    <mergeCell ref="C32:E32"/>
    <mergeCell ref="C33:E33"/>
    <mergeCell ref="C34:E34"/>
    <mergeCell ref="C35:E35"/>
    <mergeCell ref="C36:E36"/>
    <mergeCell ref="C29:J29"/>
    <mergeCell ref="H52:J53"/>
    <mergeCell ref="C45:E45"/>
    <mergeCell ref="F41:J41"/>
    <mergeCell ref="F42:J42"/>
    <mergeCell ref="C41:E41"/>
    <mergeCell ref="C42:E42"/>
    <mergeCell ref="F46:J47"/>
    <mergeCell ref="C50:E50"/>
    <mergeCell ref="C51:E51"/>
    <mergeCell ref="F60:J60"/>
    <mergeCell ref="F32:J32"/>
    <mergeCell ref="F33:J33"/>
    <mergeCell ref="C37:E37"/>
    <mergeCell ref="C192:D192"/>
    <mergeCell ref="H192:J192"/>
    <mergeCell ref="F55:J55"/>
    <mergeCell ref="F56:J56"/>
    <mergeCell ref="C55:E55"/>
    <mergeCell ref="C56:E56"/>
    <mergeCell ref="F88:H88"/>
    <mergeCell ref="F89:H89"/>
    <mergeCell ref="C86:E87"/>
    <mergeCell ref="F58:J58"/>
    <mergeCell ref="C58:E58"/>
    <mergeCell ref="C60:E60"/>
    <mergeCell ref="C64:E64"/>
    <mergeCell ref="C68:E68"/>
    <mergeCell ref="F82:J82"/>
    <mergeCell ref="F86:H86"/>
    <mergeCell ref="F87:H87"/>
    <mergeCell ref="C78:J78"/>
    <mergeCell ref="C80:E80"/>
    <mergeCell ref="C82:E82"/>
    <mergeCell ref="C95:E95"/>
    <mergeCell ref="C119:J119"/>
    <mergeCell ref="C126:J126"/>
    <mergeCell ref="C127:J127"/>
    <mergeCell ref="H200:J200"/>
    <mergeCell ref="H193:J193"/>
    <mergeCell ref="H194:J194"/>
    <mergeCell ref="H195:J195"/>
    <mergeCell ref="H188:J188"/>
    <mergeCell ref="H182:J182"/>
    <mergeCell ref="H185:J185"/>
    <mergeCell ref="H186:J186"/>
    <mergeCell ref="E175:E176"/>
    <mergeCell ref="F175:F176"/>
    <mergeCell ref="G175:G176"/>
    <mergeCell ref="H175:J176"/>
    <mergeCell ref="H184:J184"/>
    <mergeCell ref="H191:J191"/>
    <mergeCell ref="H189:J189"/>
    <mergeCell ref="H177:J177"/>
    <mergeCell ref="H183:J183"/>
  </mergeCells>
  <conditionalFormatting sqref="C175:D175">
    <cfRule type="containsText" dxfId="15" priority="4" operator="containsText" text="N'oubliez pas d'inscrire le montant demandé à la SODEC">
      <formula>NOT(ISERROR(SEARCH("N'oubliez pas d'inscrire le montant demandé à la SODEC",C175)))</formula>
    </cfRule>
    <cfRule type="containsText" dxfId="14" priority="5" operator="containsText" text="Le requérant doit assumer au moins 30% des coûts du budget de projet déposé">
      <formula>NOT(ISERROR(SEARCH("Le requérant doit assumer au moins 30% des coûts du budget de projet déposé",C175)))</formula>
    </cfRule>
  </conditionalFormatting>
  <conditionalFormatting sqref="C37:E37">
    <cfRule type="containsText" dxfId="13" priority="10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décision",C37)))</formula>
    </cfRule>
  </conditionalFormatting>
  <conditionalFormatting sqref="C78:J78">
    <cfRule type="notContainsBlanks" dxfId="12" priority="1">
      <formula>LEN(TRIM(C78))&gt;0</formula>
    </cfRule>
  </conditionalFormatting>
  <conditionalFormatting sqref="E177">
    <cfRule type="expression" dxfId="11" priority="3">
      <formula>AND($E$164&gt;0,$E$177="")</formula>
    </cfRule>
  </conditionalFormatting>
  <conditionalFormatting sqref="E178">
    <cfRule type="expression" dxfId="10" priority="2">
      <formula>AND($E$177&gt;0,$E$178="")</formula>
    </cfRule>
  </conditionalFormatting>
  <conditionalFormatting sqref="F166:J167">
    <cfRule type="containsText" dxfId="9" priority="13" operator="containsText" text="L'aide financière peut atteindre un maximum de 50% des frais admissibles sans dépasser 25,000 $ par territoire, avec une aide cumulative pour un même film ne pouvant dépasser 75,000$ pour l'ensemble des territoires visés">
      <formula>NOT(ISERROR(SEARCH("L'aide financière peut atteindre un maximum de 50% des frais admissibles sans dépasser 25,000 $ par territoire, avec une aide cumulative pour un même film ne pouvant dépasser 75,000$ pour l'ensemble des territoires visés",F166)))</formula>
    </cfRule>
  </conditionalFormatting>
  <conditionalFormatting sqref="H52:J53">
    <cfRule type="containsText" dxfId="8" priority="8" operator="containsText" text="Seules les coproductions MAJORITAIRES QUÉBÉCOISES sont admissibles à cette aide financière">
      <formula>NOT(ISERROR(SEARCH("Seules les coproductions MAJORITAIRES QUÉBÉCOISES sont admissibles à cette aide financière",H52)))</formula>
    </cfRule>
  </conditionalFormatting>
  <conditionalFormatting sqref="H80:J80">
    <cfRule type="containsText" dxfId="7" priority="11" operator="containsText" text="Le rapport final devra être remis au plus tard 3 mois après la fin des activités">
      <formula>NOT(ISERROR(SEARCH("Le rapport final devra être remis au plus tard 3 mois après la fin des activités",H80)))</formula>
    </cfRule>
    <cfRule type="containsText" dxfId="6" priority="12" operator="containsText" text="Malheureusement, votre demande étant soumise hors du délai de 14 jours avant le début des activités elle n'est donc pas admissible">
      <formula>NOT(ISERROR(SEARCH("Malheureusement, votre demande étant soumise hors du délai de 14 jours avant le début des activités elle n'est donc pas admissible",H80)))</formula>
    </cfRule>
  </conditionalFormatting>
  <conditionalFormatting sqref="M53">
    <cfRule type="containsText" dxfId="5" priority="15" operator="containsText" text="Seules les coproductions MAJORITAIRES sont admissibles à cette aide financière">
      <formula>NOT(ISERROR(SEARCH("Seules les coproductions MAJORITAIRES sont admissibles à cette aide financière",M53)))</formula>
    </cfRule>
  </conditionalFormatting>
  <dataValidations xWindow="599" yWindow="726" count="15">
    <dataValidation type="whole" operator="greaterThan" allowBlank="1" showInputMessage="1" showErrorMessage="1" error="Le nombre d'écran minimum pour être admissible est de 10 écrans" prompt="Joindre la liste des cinémas" sqref="O95" xr:uid="{56889A8B-FD05-4870-B9FC-7A932014D9BF}">
      <formula1>10</formula1>
    </dataValidation>
    <dataValidation type="textLength" operator="lessThan" allowBlank="1" showInputMessage="1" showErrorMessage="1" sqref="F59:J59" xr:uid="{01C547E1-F2C5-4C78-95E1-C6AB585ABD05}">
      <formula1>1050</formula1>
    </dataValidation>
    <dataValidation type="whole" operator="greaterThan" allowBlank="1" showInputMessage="1" showErrorMessage="1" error="Entrer un nombre entier sans décimale" sqref="E167 F144:F145" xr:uid="{A75751BB-F58D-4F21-9ACB-9B72E5F11617}">
      <formula1>0</formula1>
    </dataValidation>
    <dataValidation type="whole" operator="greaterThanOrEqual" allowBlank="1" showInputMessage="1" showErrorMessage="1" error="Entrer un nombre entier sans décimale" prompt="Vol et transport local en classe économique" sqref="E147:E148" xr:uid="{55A46277-925F-4D48-A929-B70197021933}">
      <formula1>0</formula1>
    </dataValidation>
    <dataValidation type="whole" operator="greaterThanOrEqual" allowBlank="1" showInputMessage="1" showErrorMessage="1" error="Entrer un nombre entier sans décimale" prompt="Frais de doublage et de sous-titrage - autre langue que français et anglais - maximum 3,000 $" sqref="E157" xr:uid="{B4A1C030-9FC3-4909-BF88-446706007673}">
      <formula1>0</formula1>
    </dataValidation>
    <dataValidation type="whole" operator="greaterThanOrEqual" allowBlank="1" showInputMessage="1" showErrorMessage="1" error="Entrer un nombre entier sans décimale" prompt="Frais de copie et frais techniques ne sont pas admissibles" sqref="E158" xr:uid="{C3DA1A3F-AFAC-4D24-BF22-7180CAF4DEDC}">
      <formula1>0</formula1>
    </dataValidation>
    <dataValidation type="textLength" operator="lessThan" allowBlank="1" showInputMessage="1" showErrorMessage="1" prompt="Pour copier un texte de format Word, double cliquer dans cet espace" sqref="F58 F60" xr:uid="{DC4D503E-BC53-446E-AA90-34EF396243C0}">
      <formula1>1050</formula1>
    </dataValidation>
    <dataValidation allowBlank="1" showInputMessage="1" showErrorMessage="1" prompt="Entrer la date comme suit :_x000a_aaaa-mm-jj" sqref="F80 F99:G100 I87:J89" xr:uid="{64A756E3-4B05-4AA6-B0EB-149F83715F00}"/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C29:J29 F32:J32" xr:uid="{4E4FAC27-03D2-480B-9E14-94DF1B0B084B}"/>
    <dataValidation type="whole" operator="greaterThanOrEqual" allowBlank="1" showInputMessage="1" showErrorMessage="1" prompt="Le requérant doit assumer au moins 30% des coûts du budget de projet déposé" sqref="E177" xr:uid="{CBA6809C-5AAD-48B1-88DD-E84EE60B8589}">
      <formula1>0</formula1>
    </dataValidation>
    <dataValidation type="whole" operator="greaterThanOrEqual" allowBlank="1" showInputMessage="1" showErrorMessage="1" sqref="F52 F70 F97:G98 F106:G110 E179 E193:E195 E197:E199" xr:uid="{81C9E6B2-F170-445D-B47D-100B4A7BC330}">
      <formula1>0</formula1>
    </dataValidation>
    <dataValidation type="whole" operator="greaterThanOrEqual" allowBlank="1" showInputMessage="1" showErrorMessage="1" error="Entrer un nombre entier sans décimale" prompt="À compléter à l'étape du rapport final" sqref="F138:F143 F147:F153 F157:F161" xr:uid="{8E5B385D-FD86-4140-B29B-82F64484CCD5}">
      <formula1>0</formula1>
    </dataValidation>
    <dataValidation type="whole" operator="greaterThanOrEqual" allowBlank="1" showInputMessage="1" showErrorMessage="1" error="Entrer un nombre entier sans décimale" sqref="E138:E143 E149:E153 E159:E161" xr:uid="{6DBE525C-952B-4D6E-AFA9-1BDACB7762A2}">
      <formula1>0</formula1>
    </dataValidation>
    <dataValidation type="whole" operator="greaterThanOrEqual" allowBlank="1" showInputMessage="1" showErrorMessage="1" error="Entrer un nombre entier sans décimale" prompt="Le taux de cumul des aides gouvernementales maximal ne peux dépasser 70% du budget total du projet (incluant les crédits d'impôt provinciaux et fédéraux)" sqref="E178 E181:E183 E185:E187 E189:E191" xr:uid="{32991B29-9609-4F52-B448-96ED8CA2F3D6}">
      <formula1>0</formula1>
    </dataValidation>
    <dataValidation type="whole" operator="greaterThanOrEqual" allowBlank="1" showInputMessage="1" showErrorMessage="1" prompt="À compléter à l'étape du rapport final" sqref="F177:F179 F181:F183 F185:F187 F189:F191 F193:F195 F197:F199" xr:uid="{95A4D7EB-2ECD-4B38-847A-EA29E43E3D75}">
      <formula1>0</formula1>
    </dataValidation>
  </dataValidations>
  <hyperlinks>
    <hyperlink ref="C204:J204" location="Rapport_Final!C7" display="RAPPORT FINAL cliquer ici" xr:uid="{993BA616-9275-42E0-8CE7-0AF4DF8BCFEE}"/>
    <hyperlink ref="C120:J120" location="Description_Activités!C7" display="Inscrire le détail des activités prévues dans le cadre du projet dans l'onglet Desciption_Activités cliquer ici" xr:uid="{1EE20CB0-0F1C-4BC3-854D-538364624585}"/>
    <hyperlink ref="D15:J15" location="Rapport_Final!C7" display="répondre aux questions et compléter tous les champs de Rapport final" xr:uid="{3B1E0D92-2A89-41ED-8FDF-9E4D2C9846E3}"/>
    <hyperlink ref="M109" location="Rapport_Final!D17" display="accès rapide au rapport final" xr:uid="{09D0BDF3-FAD6-41FB-BDC8-5D43EB50982E}"/>
    <hyperlink ref="M146" location="Rapport_Final!D19" display="accès rapide au rapport final" xr:uid="{9DD5BCFC-8332-4305-8170-4AF05E808914}"/>
    <hyperlink ref="M184" location="Rapport_Final!D20" display="accès rapide au rapport final" xr:uid="{F9CB0229-132D-4A0B-BC45-57147FBBF5AE}"/>
    <hyperlink ref="C128:J128" location="Liste_Salles!C7" display="Inscrire la liste des salles de projection (10 écrans minimum) dans l'onglet Liste_Salles cliquer ici" xr:uid="{B622CBEC-FC3A-4E89-B50F-FE0C5CD74247}"/>
    <hyperlink ref="M161" location="Rapport_Final!D19" display="accès rapide au rapport final" xr:uid="{1BE7E9FF-2392-49FD-A446-743002E4A0F8}"/>
  </hyperlinks>
  <pageMargins left="0.25" right="0.25" top="0.75" bottom="0.75" header="0.3" footer="0.3"/>
  <pageSetup paperSize="3" scale="84" fitToHeight="5" orientation="portrait" r:id="rId1"/>
  <ignoredErrors>
    <ignoredError sqref="G180 G192 G18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 altText="">
                <anchor moveWithCells="1">
                  <from>
                    <xdr:col>9</xdr:col>
                    <xdr:colOff>679450</xdr:colOff>
                    <xdr:row>206</xdr:row>
                    <xdr:rowOff>114300</xdr:rowOff>
                  </from>
                  <to>
                    <xdr:col>9</xdr:col>
                    <xdr:colOff>1066800</xdr:colOff>
                    <xdr:row>208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99" yWindow="726" count="4">
        <x14:dataValidation type="list" allowBlank="1" showInputMessage="1" showErrorMessage="1" prompt="Sélectionner dans la liste" xr:uid="{6968E903-190E-4438-9ECC-AA378C45D243}">
          <x14:formula1>
            <xm:f>Paramètres!$A$2:$A$4</xm:f>
          </x14:formula1>
          <xm:sqref>F22</xm:sqref>
        </x14:dataValidation>
        <x14:dataValidation type="list" allowBlank="1" showInputMessage="1" showErrorMessage="1" prompt="Sélectionner dans la liste" xr:uid="{6AC5C897-DEC3-4830-90A3-0F2CA3038EFA}">
          <x14:formula1>
            <xm:f>Paramètres!$D$2:$D$4</xm:f>
          </x14:formula1>
          <xm:sqref>F51:G51</xm:sqref>
        </x14:dataValidation>
        <x14:dataValidation type="list" allowBlank="1" showInputMessage="1" showErrorMessage="1" prompt="Sélectionner dans la liste" xr:uid="{95D1A080-E4A2-4ACA-9BD7-28C14A59C346}">
          <x14:formula1>
            <xm:f>Paramètres!$F$2:$F$3</xm:f>
          </x14:formula1>
          <xm:sqref>F53 F91 F84</xm:sqref>
        </x14:dataValidation>
        <x14:dataValidation type="list" allowBlank="1" showInputMessage="1" showErrorMessage="1" prompt="Sélectionner dans la liste" xr:uid="{310A35E5-7819-4BFA-9AAD-B5F8C07DF3AE}">
          <x14:formula1>
            <xm:f>Paramètres!$K$2:$K$3</xm:f>
          </x14:formula1>
          <xm:sqref>D181 D177:D179 D183 D185:D187 D189:D191 D193:D199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6ABF3-D6AF-460C-B7C8-E2F9314FEDAA}">
  <sheetPr>
    <tabColor theme="4" tint="0.79998168889431442"/>
    <pageSetUpPr fitToPage="1"/>
  </sheetPr>
  <dimension ref="B1:M30"/>
  <sheetViews>
    <sheetView showGridLines="0" zoomScale="90" zoomScaleNormal="90" workbookViewId="0">
      <selection activeCell="C7" sqref="C7:I7"/>
    </sheetView>
  </sheetViews>
  <sheetFormatPr baseColWidth="10" defaultColWidth="10.81640625" defaultRowHeight="14.5" x14ac:dyDescent="0.35"/>
  <cols>
    <col min="1" max="1" width="1.54296875" style="568" customWidth="1"/>
    <col min="2" max="2" width="2.54296875" style="568" customWidth="1"/>
    <col min="3" max="3" width="15.1796875" style="569" customWidth="1"/>
    <col min="4" max="4" width="14.54296875" style="569" customWidth="1"/>
    <col min="5" max="5" width="55.453125" style="568" customWidth="1"/>
    <col min="6" max="7" width="28.26953125" style="568" customWidth="1"/>
    <col min="8" max="8" width="55.54296875" style="568" customWidth="1"/>
    <col min="9" max="9" width="53.7265625" style="568" customWidth="1"/>
    <col min="10" max="10" width="2.54296875" style="568" customWidth="1"/>
    <col min="11" max="11" width="1.54296875" style="568" customWidth="1"/>
    <col min="12" max="12" width="28.08984375" style="568" bestFit="1" customWidth="1"/>
    <col min="13" max="16384" width="10.81640625" style="568"/>
  </cols>
  <sheetData>
    <row r="1" spans="2:13" ht="44.15" customHeight="1" x14ac:dyDescent="0.45">
      <c r="E1" s="570"/>
      <c r="F1" s="570"/>
      <c r="G1" s="570"/>
      <c r="H1" s="286" t="s">
        <v>49</v>
      </c>
      <c r="I1" s="286"/>
      <c r="J1" s="286"/>
      <c r="K1" s="571"/>
      <c r="L1" s="571"/>
      <c r="M1" s="571"/>
    </row>
    <row r="2" spans="2:13" ht="18" customHeight="1" x14ac:dyDescent="0.45">
      <c r="E2" s="570"/>
      <c r="F2" s="570"/>
      <c r="G2" s="570"/>
      <c r="J2" s="291" t="s">
        <v>47</v>
      </c>
    </row>
    <row r="3" spans="2:13" ht="18" customHeight="1" x14ac:dyDescent="0.35">
      <c r="J3" s="295" t="s">
        <v>107</v>
      </c>
    </row>
    <row r="4" spans="2:13" ht="12" customHeight="1" x14ac:dyDescent="0.35">
      <c r="E4" s="572"/>
      <c r="J4" s="296" t="s">
        <v>283</v>
      </c>
    </row>
    <row r="5" spans="2:13" ht="14.15" customHeight="1" thickBot="1" x14ac:dyDescent="0.4"/>
    <row r="6" spans="2:13" ht="10" customHeight="1" x14ac:dyDescent="0.35">
      <c r="B6" s="573"/>
      <c r="C6" s="574"/>
      <c r="D6" s="574"/>
      <c r="E6" s="575"/>
      <c r="F6" s="575"/>
      <c r="G6" s="575"/>
      <c r="H6" s="575"/>
      <c r="I6" s="575"/>
      <c r="J6" s="576"/>
    </row>
    <row r="7" spans="2:13" ht="26" customHeight="1" x14ac:dyDescent="0.35">
      <c r="B7" s="577"/>
      <c r="C7" s="578" t="s">
        <v>190</v>
      </c>
      <c r="D7" s="579"/>
      <c r="E7" s="579"/>
      <c r="F7" s="579"/>
      <c r="G7" s="579"/>
      <c r="H7" s="579"/>
      <c r="I7" s="580"/>
      <c r="J7" s="581"/>
    </row>
    <row r="8" spans="2:13" ht="10" customHeight="1" x14ac:dyDescent="0.35">
      <c r="B8" s="577"/>
      <c r="J8" s="581"/>
    </row>
    <row r="9" spans="2:13" ht="20" customHeight="1" x14ac:dyDescent="0.5">
      <c r="B9" s="577"/>
      <c r="C9" s="582" t="s">
        <v>148</v>
      </c>
      <c r="J9" s="581"/>
    </row>
    <row r="10" spans="2:13" ht="20" customHeight="1" x14ac:dyDescent="0.35">
      <c r="B10" s="577"/>
      <c r="C10" s="583" t="s">
        <v>216</v>
      </c>
      <c r="D10" s="583"/>
      <c r="E10" s="583"/>
      <c r="F10" s="583"/>
      <c r="G10" s="583"/>
      <c r="H10" s="583"/>
      <c r="I10" s="583"/>
      <c r="J10" s="581"/>
    </row>
    <row r="11" spans="2:13" ht="20" customHeight="1" x14ac:dyDescent="0.35">
      <c r="B11" s="577"/>
      <c r="C11" s="583" t="s">
        <v>237</v>
      </c>
      <c r="D11" s="583"/>
      <c r="E11" s="583"/>
      <c r="F11" s="583"/>
      <c r="G11" s="583"/>
      <c r="H11" s="583"/>
      <c r="I11" s="583"/>
      <c r="J11" s="581"/>
    </row>
    <row r="12" spans="2:13" ht="20" customHeight="1" x14ac:dyDescent="0.35">
      <c r="B12" s="577"/>
      <c r="C12" s="583" t="s">
        <v>234</v>
      </c>
      <c r="D12" s="583"/>
      <c r="E12" s="583"/>
      <c r="F12" s="583"/>
      <c r="G12" s="583"/>
      <c r="H12" s="583"/>
      <c r="I12" s="583"/>
      <c r="J12" s="581"/>
    </row>
    <row r="13" spans="2:13" ht="20" customHeight="1" x14ac:dyDescent="0.35">
      <c r="B13" s="577"/>
      <c r="C13" s="583" t="s">
        <v>235</v>
      </c>
      <c r="D13" s="583"/>
      <c r="E13" s="583"/>
      <c r="F13" s="583"/>
      <c r="G13" s="583"/>
      <c r="H13" s="583"/>
      <c r="I13" s="583"/>
      <c r="J13" s="581"/>
    </row>
    <row r="14" spans="2:13" ht="10" customHeight="1" x14ac:dyDescent="0.35">
      <c r="B14" s="577"/>
      <c r="C14" s="584"/>
      <c r="J14" s="581"/>
    </row>
    <row r="15" spans="2:13" ht="64.5" customHeight="1" x14ac:dyDescent="0.35">
      <c r="B15" s="577"/>
      <c r="C15" s="585" t="s">
        <v>232</v>
      </c>
      <c r="D15" s="586" t="s">
        <v>233</v>
      </c>
      <c r="E15" s="445" t="s">
        <v>149</v>
      </c>
      <c r="F15" s="587" t="s">
        <v>67</v>
      </c>
      <c r="G15" s="445" t="s">
        <v>236</v>
      </c>
      <c r="H15" s="588" t="s">
        <v>108</v>
      </c>
      <c r="I15" s="446" t="s">
        <v>179</v>
      </c>
      <c r="J15" s="581"/>
    </row>
    <row r="16" spans="2:13" x14ac:dyDescent="0.35">
      <c r="B16" s="577"/>
      <c r="C16" s="39"/>
      <c r="D16" s="39"/>
      <c r="E16" s="40"/>
      <c r="F16" s="40"/>
      <c r="G16" s="40"/>
      <c r="H16" s="40"/>
      <c r="I16" s="41"/>
      <c r="J16" s="581"/>
    </row>
    <row r="17" spans="2:10" x14ac:dyDescent="0.35">
      <c r="B17" s="577"/>
      <c r="C17" s="39"/>
      <c r="D17" s="39"/>
      <c r="E17" s="40"/>
      <c r="F17" s="40"/>
      <c r="G17" s="40"/>
      <c r="H17" s="40"/>
      <c r="I17" s="41"/>
      <c r="J17" s="581"/>
    </row>
    <row r="18" spans="2:10" x14ac:dyDescent="0.35">
      <c r="B18" s="577"/>
      <c r="C18" s="39"/>
      <c r="D18" s="39"/>
      <c r="E18" s="40"/>
      <c r="F18" s="40"/>
      <c r="G18" s="40"/>
      <c r="H18" s="40"/>
      <c r="I18" s="41"/>
      <c r="J18" s="581"/>
    </row>
    <row r="19" spans="2:10" x14ac:dyDescent="0.35">
      <c r="B19" s="577"/>
      <c r="C19" s="39"/>
      <c r="D19" s="39"/>
      <c r="E19" s="40"/>
      <c r="F19" s="40"/>
      <c r="G19" s="40"/>
      <c r="H19" s="40"/>
      <c r="I19" s="41"/>
      <c r="J19" s="581"/>
    </row>
    <row r="20" spans="2:10" x14ac:dyDescent="0.35">
      <c r="B20" s="577"/>
      <c r="C20" s="39"/>
      <c r="D20" s="39"/>
      <c r="E20" s="40"/>
      <c r="F20" s="40"/>
      <c r="G20" s="40"/>
      <c r="H20" s="40"/>
      <c r="I20" s="41"/>
      <c r="J20" s="581"/>
    </row>
    <row r="21" spans="2:10" x14ac:dyDescent="0.35">
      <c r="B21" s="577"/>
      <c r="C21" s="39"/>
      <c r="D21" s="39"/>
      <c r="E21" s="40"/>
      <c r="F21" s="40"/>
      <c r="G21" s="40"/>
      <c r="H21" s="40"/>
      <c r="I21" s="41"/>
      <c r="J21" s="581"/>
    </row>
    <row r="22" spans="2:10" x14ac:dyDescent="0.35">
      <c r="B22" s="577"/>
      <c r="C22" s="39"/>
      <c r="D22" s="39"/>
      <c r="E22" s="40"/>
      <c r="F22" s="40"/>
      <c r="G22" s="40"/>
      <c r="H22" s="40"/>
      <c r="I22" s="41"/>
      <c r="J22" s="581"/>
    </row>
    <row r="23" spans="2:10" x14ac:dyDescent="0.35">
      <c r="B23" s="577"/>
      <c r="C23" s="39"/>
      <c r="D23" s="39"/>
      <c r="E23" s="40"/>
      <c r="F23" s="40"/>
      <c r="G23" s="40"/>
      <c r="H23" s="40"/>
      <c r="I23" s="41"/>
      <c r="J23" s="581"/>
    </row>
    <row r="24" spans="2:10" x14ac:dyDescent="0.35">
      <c r="B24" s="577"/>
      <c r="C24" s="39"/>
      <c r="D24" s="39"/>
      <c r="E24" s="40"/>
      <c r="F24" s="40"/>
      <c r="G24" s="40"/>
      <c r="H24" s="40"/>
      <c r="I24" s="41"/>
      <c r="J24" s="581"/>
    </row>
    <row r="25" spans="2:10" x14ac:dyDescent="0.35">
      <c r="B25" s="577"/>
      <c r="C25" s="39"/>
      <c r="D25" s="39"/>
      <c r="E25" s="40"/>
      <c r="F25" s="40"/>
      <c r="G25" s="40"/>
      <c r="H25" s="40"/>
      <c r="I25" s="41"/>
      <c r="J25" s="581"/>
    </row>
    <row r="26" spans="2:10" x14ac:dyDescent="0.35">
      <c r="B26" s="577"/>
      <c r="C26" s="39"/>
      <c r="D26" s="39"/>
      <c r="E26" s="40"/>
      <c r="F26" s="40"/>
      <c r="G26" s="40"/>
      <c r="H26" s="40"/>
      <c r="I26" s="41"/>
      <c r="J26" s="581"/>
    </row>
    <row r="27" spans="2:10" x14ac:dyDescent="0.35">
      <c r="B27" s="577"/>
      <c r="C27" s="39"/>
      <c r="D27" s="39"/>
      <c r="E27" s="40"/>
      <c r="F27" s="40"/>
      <c r="G27" s="40"/>
      <c r="H27" s="40"/>
      <c r="I27" s="41"/>
      <c r="J27" s="581"/>
    </row>
    <row r="28" spans="2:10" ht="10" customHeight="1" thickBot="1" x14ac:dyDescent="0.4">
      <c r="B28" s="589"/>
      <c r="C28" s="590"/>
      <c r="D28" s="590"/>
      <c r="E28" s="591"/>
      <c r="F28" s="591"/>
      <c r="G28" s="591"/>
      <c r="H28" s="591"/>
      <c r="I28" s="591"/>
      <c r="J28" s="592"/>
    </row>
    <row r="30" spans="2:10" ht="15.5" x14ac:dyDescent="0.35">
      <c r="I30" s="45" t="s">
        <v>150</v>
      </c>
    </row>
  </sheetData>
  <sheetProtection algorithmName="SHA-512" hashValue="LfMZBIK1C1zWG6yrCAW8hm2vTlZiTp79cBASwWqtxILM7L/EmYyk5fqma3TcXKz5nYvZn+lDBqesfpyY3nxbTg==" saltValue="nDw2Q3RBSgccLSFFdN5eSw==" spinCount="100000" sheet="1" objects="1" scenarios="1" formatRows="0"/>
  <mergeCells count="6">
    <mergeCell ref="H1:J1"/>
    <mergeCell ref="C7:I7"/>
    <mergeCell ref="C10:I10"/>
    <mergeCell ref="C12:I12"/>
    <mergeCell ref="C13:I13"/>
    <mergeCell ref="C11:I11"/>
  </mergeCells>
  <hyperlinks>
    <hyperlink ref="I30" location="Rapport_Final!D18" display="accès rapide au rapport final" xr:uid="{39FB80CE-6776-409A-9630-0FA23DAE1E68}"/>
    <hyperlink ref="C13:I13" location="Formulaire_demande!C124" display="4. Ensuite, retourner au Formulaire_Demande cliquer ici" xr:uid="{7E1905A6-C28D-4A90-A5A2-D235E3D4E34B}"/>
  </hyperlinks>
  <pageMargins left="0.25" right="0.25" top="0.75" bottom="0.75" header="0.3" footer="0.3"/>
  <pageSetup paperSize="3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EF4C-39D1-4DCD-AA0D-6BEE7D9D7C8E}">
  <sheetPr>
    <tabColor theme="4" tint="0.79998168889431442"/>
    <pageSetUpPr fitToPage="1"/>
  </sheetPr>
  <dimension ref="B1:L54"/>
  <sheetViews>
    <sheetView showGridLines="0" workbookViewId="0">
      <selection activeCell="C7" sqref="C7:E7"/>
    </sheetView>
  </sheetViews>
  <sheetFormatPr baseColWidth="10" defaultColWidth="10.81640625" defaultRowHeight="14.5" x14ac:dyDescent="0.35"/>
  <cols>
    <col min="1" max="1" width="1.54296875" style="568" customWidth="1"/>
    <col min="2" max="2" width="2.54296875" style="568" customWidth="1"/>
    <col min="3" max="3" width="60.6328125" style="568" customWidth="1"/>
    <col min="4" max="5" width="32.6328125" style="568" customWidth="1"/>
    <col min="6" max="6" width="2.54296875" style="568" customWidth="1"/>
    <col min="7" max="7" width="1.54296875" style="568" customWidth="1"/>
    <col min="8" max="16384" width="10.81640625" style="568"/>
  </cols>
  <sheetData>
    <row r="1" spans="2:12" ht="44.15" customHeight="1" x14ac:dyDescent="0.35">
      <c r="C1" s="286" t="s">
        <v>49</v>
      </c>
      <c r="D1" s="286"/>
      <c r="E1" s="286"/>
      <c r="F1" s="286"/>
      <c r="G1" s="571"/>
      <c r="H1" s="571"/>
      <c r="I1" s="571"/>
      <c r="J1" s="571"/>
      <c r="K1" s="571"/>
      <c r="L1" s="571"/>
    </row>
    <row r="2" spans="2:12" ht="18" customHeight="1" x14ac:dyDescent="0.45">
      <c r="C2" s="570"/>
      <c r="D2" s="570"/>
      <c r="E2" s="291"/>
      <c r="F2" s="291" t="s">
        <v>47</v>
      </c>
    </row>
    <row r="3" spans="2:12" ht="18" customHeight="1" x14ac:dyDescent="0.35">
      <c r="E3" s="295"/>
      <c r="F3" s="295" t="s">
        <v>197</v>
      </c>
    </row>
    <row r="4" spans="2:12" ht="12" customHeight="1" x14ac:dyDescent="0.35">
      <c r="C4" s="572"/>
      <c r="E4" s="296"/>
      <c r="F4" s="296" t="s">
        <v>283</v>
      </c>
    </row>
    <row r="5" spans="2:12" ht="14.15" customHeight="1" thickBot="1" x14ac:dyDescent="0.4"/>
    <row r="6" spans="2:12" ht="10" customHeight="1" x14ac:dyDescent="0.35">
      <c r="B6" s="573"/>
      <c r="C6" s="575"/>
      <c r="D6" s="575"/>
      <c r="E6" s="575"/>
      <c r="F6" s="576"/>
    </row>
    <row r="7" spans="2:12" ht="26" customHeight="1" x14ac:dyDescent="0.35">
      <c r="B7" s="577"/>
      <c r="C7" s="578" t="s">
        <v>201</v>
      </c>
      <c r="D7" s="579"/>
      <c r="E7" s="580"/>
      <c r="F7" s="581"/>
    </row>
    <row r="8" spans="2:12" ht="10" customHeight="1" x14ac:dyDescent="0.35">
      <c r="B8" s="577"/>
      <c r="F8" s="581"/>
    </row>
    <row r="9" spans="2:12" ht="20" customHeight="1" x14ac:dyDescent="0.5">
      <c r="B9" s="577"/>
      <c r="C9" s="593" t="s">
        <v>148</v>
      </c>
      <c r="D9" s="593"/>
      <c r="E9" s="593"/>
      <c r="F9" s="581"/>
    </row>
    <row r="10" spans="2:12" ht="20" customHeight="1" x14ac:dyDescent="0.35">
      <c r="B10" s="577"/>
      <c r="C10" s="594" t="s">
        <v>218</v>
      </c>
      <c r="D10" s="594"/>
      <c r="E10" s="594"/>
      <c r="F10" s="581"/>
    </row>
    <row r="11" spans="2:12" ht="20" customHeight="1" x14ac:dyDescent="0.35">
      <c r="B11" s="577"/>
      <c r="C11" s="594" t="s">
        <v>219</v>
      </c>
      <c r="D11" s="594"/>
      <c r="E11" s="594"/>
      <c r="F11" s="581"/>
    </row>
    <row r="12" spans="2:12" ht="10" customHeight="1" x14ac:dyDescent="0.35">
      <c r="B12" s="577"/>
      <c r="F12" s="581"/>
    </row>
    <row r="13" spans="2:12" ht="36.5" customHeight="1" x14ac:dyDescent="0.35">
      <c r="B13" s="577"/>
      <c r="C13" s="445" t="s">
        <v>200</v>
      </c>
      <c r="D13" s="587" t="s">
        <v>11</v>
      </c>
      <c r="E13" s="445" t="s">
        <v>199</v>
      </c>
      <c r="F13" s="581"/>
    </row>
    <row r="14" spans="2:12" x14ac:dyDescent="0.35">
      <c r="B14" s="577"/>
      <c r="C14" s="40"/>
      <c r="D14" s="40"/>
      <c r="E14" s="40"/>
      <c r="F14" s="581"/>
    </row>
    <row r="15" spans="2:12" x14ac:dyDescent="0.35">
      <c r="B15" s="577"/>
      <c r="C15" s="40"/>
      <c r="D15" s="40"/>
      <c r="E15" s="40"/>
      <c r="F15" s="581"/>
    </row>
    <row r="16" spans="2:12" x14ac:dyDescent="0.35">
      <c r="B16" s="577"/>
      <c r="C16" s="40"/>
      <c r="D16" s="40"/>
      <c r="E16" s="40"/>
      <c r="F16" s="581"/>
    </row>
    <row r="17" spans="2:6" x14ac:dyDescent="0.35">
      <c r="B17" s="577"/>
      <c r="C17" s="40"/>
      <c r="D17" s="40"/>
      <c r="E17" s="40"/>
      <c r="F17" s="581"/>
    </row>
    <row r="18" spans="2:6" x14ac:dyDescent="0.35">
      <c r="B18" s="577"/>
      <c r="C18" s="40"/>
      <c r="D18" s="40"/>
      <c r="E18" s="40"/>
      <c r="F18" s="581"/>
    </row>
    <row r="19" spans="2:6" x14ac:dyDescent="0.35">
      <c r="B19" s="577"/>
      <c r="C19" s="40"/>
      <c r="D19" s="40"/>
      <c r="E19" s="40"/>
      <c r="F19" s="581"/>
    </row>
    <row r="20" spans="2:6" x14ac:dyDescent="0.35">
      <c r="B20" s="577"/>
      <c r="C20" s="40"/>
      <c r="D20" s="40"/>
      <c r="E20" s="40"/>
      <c r="F20" s="581"/>
    </row>
    <row r="21" spans="2:6" x14ac:dyDescent="0.35">
      <c r="B21" s="577"/>
      <c r="C21" s="40"/>
      <c r="D21" s="40"/>
      <c r="E21" s="40"/>
      <c r="F21" s="581"/>
    </row>
    <row r="22" spans="2:6" x14ac:dyDescent="0.35">
      <c r="B22" s="577"/>
      <c r="C22" s="40"/>
      <c r="D22" s="40"/>
      <c r="E22" s="40"/>
      <c r="F22" s="581"/>
    </row>
    <row r="23" spans="2:6" x14ac:dyDescent="0.35">
      <c r="B23" s="577"/>
      <c r="C23" s="40"/>
      <c r="D23" s="40"/>
      <c r="E23" s="40"/>
      <c r="F23" s="581"/>
    </row>
    <row r="24" spans="2:6" x14ac:dyDescent="0.35">
      <c r="B24" s="577"/>
      <c r="C24" s="40"/>
      <c r="D24" s="40"/>
      <c r="E24" s="40"/>
      <c r="F24" s="581"/>
    </row>
    <row r="25" spans="2:6" x14ac:dyDescent="0.35">
      <c r="B25" s="577"/>
      <c r="C25" s="40"/>
      <c r="D25" s="40"/>
      <c r="E25" s="40"/>
      <c r="F25" s="581"/>
    </row>
    <row r="26" spans="2:6" x14ac:dyDescent="0.35">
      <c r="B26" s="577"/>
      <c r="C26" s="40"/>
      <c r="D26" s="40"/>
      <c r="E26" s="40"/>
      <c r="F26" s="581"/>
    </row>
    <row r="27" spans="2:6" x14ac:dyDescent="0.35">
      <c r="B27" s="577"/>
      <c r="C27" s="40"/>
      <c r="D27" s="40"/>
      <c r="E27" s="40"/>
      <c r="F27" s="581"/>
    </row>
    <row r="28" spans="2:6" x14ac:dyDescent="0.35">
      <c r="B28" s="577"/>
      <c r="C28" s="40"/>
      <c r="D28" s="40"/>
      <c r="E28" s="40"/>
      <c r="F28" s="581"/>
    </row>
    <row r="29" spans="2:6" x14ac:dyDescent="0.35">
      <c r="B29" s="577"/>
      <c r="C29" s="40"/>
      <c r="D29" s="40"/>
      <c r="E29" s="40"/>
      <c r="F29" s="581"/>
    </row>
    <row r="30" spans="2:6" x14ac:dyDescent="0.35">
      <c r="B30" s="577"/>
      <c r="C30" s="40"/>
      <c r="D30" s="40"/>
      <c r="E30" s="40"/>
      <c r="F30" s="581"/>
    </row>
    <row r="31" spans="2:6" x14ac:dyDescent="0.35">
      <c r="B31" s="577"/>
      <c r="C31" s="40"/>
      <c r="D31" s="40"/>
      <c r="E31" s="40"/>
      <c r="F31" s="581"/>
    </row>
    <row r="32" spans="2:6" x14ac:dyDescent="0.35">
      <c r="B32" s="577"/>
      <c r="C32" s="40"/>
      <c r="D32" s="40"/>
      <c r="E32" s="40"/>
      <c r="F32" s="581"/>
    </row>
    <row r="33" spans="2:6" x14ac:dyDescent="0.35">
      <c r="B33" s="577"/>
      <c r="C33" s="40"/>
      <c r="D33" s="40"/>
      <c r="E33" s="40"/>
      <c r="F33" s="581"/>
    </row>
    <row r="34" spans="2:6" x14ac:dyDescent="0.35">
      <c r="B34" s="577"/>
      <c r="C34" s="40"/>
      <c r="D34" s="40"/>
      <c r="E34" s="40"/>
      <c r="F34" s="581"/>
    </row>
    <row r="35" spans="2:6" x14ac:dyDescent="0.35">
      <c r="B35" s="577"/>
      <c r="C35" s="40"/>
      <c r="D35" s="40"/>
      <c r="E35" s="40"/>
      <c r="F35" s="581"/>
    </row>
    <row r="36" spans="2:6" x14ac:dyDescent="0.35">
      <c r="B36" s="577"/>
      <c r="C36" s="40"/>
      <c r="D36" s="40"/>
      <c r="E36" s="40"/>
      <c r="F36" s="581"/>
    </row>
    <row r="37" spans="2:6" x14ac:dyDescent="0.35">
      <c r="B37" s="577"/>
      <c r="C37" s="40"/>
      <c r="D37" s="40"/>
      <c r="E37" s="40"/>
      <c r="F37" s="581"/>
    </row>
    <row r="38" spans="2:6" x14ac:dyDescent="0.35">
      <c r="B38" s="577"/>
      <c r="C38" s="40"/>
      <c r="D38" s="40"/>
      <c r="E38" s="40"/>
      <c r="F38" s="581"/>
    </row>
    <row r="39" spans="2:6" x14ac:dyDescent="0.35">
      <c r="B39" s="577"/>
      <c r="C39" s="40"/>
      <c r="D39" s="40"/>
      <c r="E39" s="40"/>
      <c r="F39" s="581"/>
    </row>
    <row r="40" spans="2:6" x14ac:dyDescent="0.35">
      <c r="B40" s="577"/>
      <c r="C40" s="40"/>
      <c r="D40" s="40"/>
      <c r="E40" s="40"/>
      <c r="F40" s="581"/>
    </row>
    <row r="41" spans="2:6" x14ac:dyDescent="0.35">
      <c r="B41" s="577"/>
      <c r="C41" s="40"/>
      <c r="D41" s="40"/>
      <c r="E41" s="40"/>
      <c r="F41" s="581"/>
    </row>
    <row r="42" spans="2:6" x14ac:dyDescent="0.35">
      <c r="B42" s="577"/>
      <c r="C42" s="40"/>
      <c r="D42" s="40"/>
      <c r="E42" s="40"/>
      <c r="F42" s="581"/>
    </row>
    <row r="43" spans="2:6" x14ac:dyDescent="0.35">
      <c r="B43" s="577"/>
      <c r="C43" s="40"/>
      <c r="D43" s="40"/>
      <c r="E43" s="40"/>
      <c r="F43" s="581"/>
    </row>
    <row r="44" spans="2:6" x14ac:dyDescent="0.35">
      <c r="B44" s="577"/>
      <c r="C44" s="40"/>
      <c r="D44" s="40"/>
      <c r="E44" s="40"/>
      <c r="F44" s="581"/>
    </row>
    <row r="45" spans="2:6" x14ac:dyDescent="0.35">
      <c r="B45" s="577"/>
      <c r="C45" s="40"/>
      <c r="D45" s="40"/>
      <c r="E45" s="40"/>
      <c r="F45" s="581"/>
    </row>
    <row r="46" spans="2:6" x14ac:dyDescent="0.35">
      <c r="B46" s="577"/>
      <c r="C46" s="40"/>
      <c r="D46" s="40"/>
      <c r="E46" s="40"/>
      <c r="F46" s="581"/>
    </row>
    <row r="47" spans="2:6" x14ac:dyDescent="0.35">
      <c r="B47" s="577"/>
      <c r="C47" s="40"/>
      <c r="D47" s="40"/>
      <c r="E47" s="40"/>
      <c r="F47" s="581"/>
    </row>
    <row r="48" spans="2:6" x14ac:dyDescent="0.35">
      <c r="B48" s="577"/>
      <c r="C48" s="40"/>
      <c r="D48" s="40"/>
      <c r="E48" s="40"/>
      <c r="F48" s="581"/>
    </row>
    <row r="49" spans="2:6" x14ac:dyDescent="0.35">
      <c r="B49" s="577"/>
      <c r="C49" s="40"/>
      <c r="D49" s="40"/>
      <c r="E49" s="40"/>
      <c r="F49" s="581"/>
    </row>
    <row r="50" spans="2:6" x14ac:dyDescent="0.35">
      <c r="B50" s="577"/>
      <c r="C50" s="40"/>
      <c r="D50" s="40"/>
      <c r="E50" s="40"/>
      <c r="F50" s="581"/>
    </row>
    <row r="51" spans="2:6" x14ac:dyDescent="0.35">
      <c r="B51" s="577"/>
      <c r="C51" s="40"/>
      <c r="D51" s="40"/>
      <c r="E51" s="40"/>
      <c r="F51" s="581"/>
    </row>
    <row r="52" spans="2:6" x14ac:dyDescent="0.35">
      <c r="B52" s="577"/>
      <c r="C52" s="40"/>
      <c r="D52" s="40"/>
      <c r="E52" s="40"/>
      <c r="F52" s="581"/>
    </row>
    <row r="53" spans="2:6" x14ac:dyDescent="0.35">
      <c r="B53" s="577"/>
      <c r="C53" s="40"/>
      <c r="D53" s="40"/>
      <c r="E53" s="40"/>
      <c r="F53" s="581"/>
    </row>
    <row r="54" spans="2:6" ht="10" customHeight="1" thickBot="1" x14ac:dyDescent="0.4">
      <c r="B54" s="589"/>
      <c r="C54" s="591"/>
      <c r="D54" s="591"/>
      <c r="E54" s="591"/>
      <c r="F54" s="592"/>
    </row>
  </sheetData>
  <sheetProtection algorithmName="SHA-512" hashValue="nNy8ji9R2BwpWBBHV+vaKnE3ks03yZPZdxDiZZE3L6hUM+STfp2IXARfR4SRsQeBPPyBkktSapCs3cd836LFvw==" saltValue="LxRH8GZl2tUDOuPeiViLDg==" spinCount="100000" sheet="1" objects="1" scenarios="1" formatRows="0"/>
  <mergeCells count="5">
    <mergeCell ref="C7:E7"/>
    <mergeCell ref="C1:F1"/>
    <mergeCell ref="C9:E9"/>
    <mergeCell ref="C10:E10"/>
    <mergeCell ref="C11:E11"/>
  </mergeCells>
  <hyperlinks>
    <hyperlink ref="C11:E11" location="Formulaire_demande!C132" display="2. Ensuite, retourner au Formulaire_Demande cliquer ici" xr:uid="{FA7CADAD-E895-4980-B290-CB7B491F3B5D}"/>
  </hyperlinks>
  <pageMargins left="0.25" right="0.25" top="0.75" bottom="0.75" header="0.3" footer="0.3"/>
  <pageSetup paperSize="3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921B-1463-4D6F-A9D8-4BCEE83902EC}">
  <sheetPr>
    <tabColor rgb="FF00B0F0"/>
    <pageSetUpPr fitToPage="1"/>
  </sheetPr>
  <dimension ref="B1:Q47"/>
  <sheetViews>
    <sheetView showGridLines="0" zoomScaleNormal="100" workbookViewId="0">
      <selection activeCell="C7" sqref="C7:J7"/>
    </sheetView>
  </sheetViews>
  <sheetFormatPr baseColWidth="10" defaultRowHeight="14.5" x14ac:dyDescent="0.35"/>
  <cols>
    <col min="1" max="1" width="1.54296875" style="568" customWidth="1"/>
    <col min="2" max="2" width="2.54296875" style="568" customWidth="1"/>
    <col min="3" max="3" width="15.1796875" style="568" customWidth="1"/>
    <col min="4" max="10" width="18.54296875" style="568" customWidth="1"/>
    <col min="11" max="11" width="2.54296875" style="568" customWidth="1"/>
    <col min="12" max="12" width="1.453125" style="568" customWidth="1"/>
    <col min="13" max="13" width="10.81640625" style="635"/>
    <col min="14" max="16384" width="10.90625" style="568"/>
  </cols>
  <sheetData>
    <row r="1" spans="2:17" s="285" customFormat="1" ht="38.15" customHeight="1" x14ac:dyDescent="0.35">
      <c r="E1" s="286" t="s">
        <v>49</v>
      </c>
      <c r="F1" s="286"/>
      <c r="G1" s="286"/>
      <c r="H1" s="286"/>
      <c r="I1" s="286"/>
      <c r="J1" s="286"/>
      <c r="K1" s="286"/>
      <c r="L1" s="595"/>
      <c r="M1" s="596"/>
      <c r="N1" s="595"/>
      <c r="O1" s="595"/>
      <c r="P1" s="595"/>
      <c r="Q1" s="595"/>
    </row>
    <row r="2" spans="2:17" s="285" customFormat="1" ht="18" customHeight="1" x14ac:dyDescent="0.35">
      <c r="E2" s="290"/>
      <c r="K2" s="291" t="s">
        <v>47</v>
      </c>
      <c r="M2" s="548"/>
    </row>
    <row r="3" spans="2:17" s="285" customFormat="1" ht="18" customHeight="1" x14ac:dyDescent="0.35">
      <c r="C3" s="292"/>
      <c r="D3" s="292"/>
      <c r="E3" s="292"/>
      <c r="F3" s="293"/>
      <c r="J3" s="294"/>
      <c r="K3" s="295" t="s">
        <v>18</v>
      </c>
      <c r="M3" s="548"/>
    </row>
    <row r="4" spans="2:17" s="285" customFormat="1" ht="12" customHeight="1" x14ac:dyDescent="0.35">
      <c r="C4" s="292"/>
      <c r="D4" s="292"/>
      <c r="E4" s="292"/>
      <c r="F4" s="293"/>
      <c r="J4" s="294"/>
      <c r="K4" s="296" t="s">
        <v>283</v>
      </c>
      <c r="M4" s="548"/>
    </row>
    <row r="5" spans="2:17" s="285" customFormat="1" ht="14.15" customHeight="1" thickBot="1" x14ac:dyDescent="0.4">
      <c r="C5" s="292"/>
      <c r="D5" s="292"/>
      <c r="E5" s="292"/>
      <c r="F5" s="293"/>
      <c r="J5" s="294"/>
      <c r="K5" s="296"/>
      <c r="M5" s="548"/>
    </row>
    <row r="6" spans="2:17" s="379" customFormat="1" ht="10" customHeight="1" x14ac:dyDescent="0.3">
      <c r="B6" s="302"/>
      <c r="C6" s="320"/>
      <c r="D6" s="320"/>
      <c r="E6" s="321"/>
      <c r="F6" s="322"/>
      <c r="G6" s="322"/>
      <c r="H6" s="303"/>
      <c r="I6" s="303"/>
      <c r="J6" s="303"/>
      <c r="K6" s="323"/>
      <c r="L6" s="285"/>
      <c r="M6" s="548"/>
    </row>
    <row r="7" spans="2:17" s="379" customFormat="1" ht="28" customHeight="1" x14ac:dyDescent="0.3">
      <c r="B7" s="307"/>
      <c r="C7" s="597" t="s">
        <v>128</v>
      </c>
      <c r="D7" s="598"/>
      <c r="E7" s="598"/>
      <c r="F7" s="598"/>
      <c r="G7" s="598"/>
      <c r="H7" s="598"/>
      <c r="I7" s="598"/>
      <c r="J7" s="599"/>
      <c r="K7" s="325"/>
      <c r="L7" s="285"/>
      <c r="M7" s="548"/>
    </row>
    <row r="8" spans="2:17" s="379" customFormat="1" ht="10" customHeight="1" x14ac:dyDescent="0.3">
      <c r="B8" s="307"/>
      <c r="C8" s="600"/>
      <c r="D8" s="600"/>
      <c r="E8" s="306"/>
      <c r="F8" s="420"/>
      <c r="G8" s="420"/>
      <c r="H8" s="285"/>
      <c r="I8" s="285"/>
      <c r="J8" s="285"/>
      <c r="K8" s="325"/>
      <c r="L8" s="285"/>
      <c r="M8" s="548"/>
    </row>
    <row r="9" spans="2:17" s="379" customFormat="1" ht="22" customHeight="1" x14ac:dyDescent="0.3">
      <c r="B9" s="307"/>
      <c r="C9" s="308" t="s">
        <v>154</v>
      </c>
      <c r="D9" s="309"/>
      <c r="E9" s="309"/>
      <c r="F9" s="309"/>
      <c r="G9" s="309"/>
      <c r="H9" s="309"/>
      <c r="I9" s="309"/>
      <c r="J9" s="310"/>
      <c r="K9" s="325"/>
      <c r="L9" s="307"/>
      <c r="M9" s="285"/>
      <c r="N9" s="601"/>
      <c r="O9" s="601"/>
    </row>
    <row r="10" spans="2:17" s="379" customFormat="1" ht="15.5" x14ac:dyDescent="0.3">
      <c r="B10" s="307"/>
      <c r="C10" s="600"/>
      <c r="D10" s="600"/>
      <c r="E10" s="306"/>
      <c r="F10" s="420"/>
      <c r="G10" s="420"/>
      <c r="H10" s="285"/>
      <c r="I10" s="285"/>
      <c r="J10" s="285"/>
      <c r="K10" s="325"/>
      <c r="L10" s="307"/>
      <c r="M10" s="285"/>
      <c r="N10" s="285"/>
    </row>
    <row r="11" spans="2:17" s="379" customFormat="1" ht="23.5" customHeight="1" x14ac:dyDescent="0.3">
      <c r="B11" s="307"/>
      <c r="C11" s="602" t="s">
        <v>166</v>
      </c>
      <c r="D11" s="603"/>
      <c r="E11" s="603"/>
      <c r="F11" s="603"/>
      <c r="G11" s="603"/>
      <c r="H11" s="603"/>
      <c r="I11" s="603"/>
      <c r="J11" s="604"/>
      <c r="K11" s="325"/>
      <c r="M11" s="285"/>
      <c r="N11" s="285"/>
    </row>
    <row r="12" spans="2:17" s="379" customFormat="1" ht="20.149999999999999" customHeight="1" x14ac:dyDescent="0.4">
      <c r="B12" s="307"/>
      <c r="C12" s="605" t="s">
        <v>167</v>
      </c>
      <c r="D12" s="606"/>
      <c r="E12" s="606"/>
      <c r="F12" s="606"/>
      <c r="G12" s="607"/>
      <c r="H12" s="607"/>
      <c r="I12" s="607"/>
      <c r="J12" s="608"/>
      <c r="K12" s="325"/>
      <c r="M12" s="285"/>
      <c r="N12" s="285"/>
    </row>
    <row r="13" spans="2:17" s="379" customFormat="1" ht="20.149999999999999" customHeight="1" x14ac:dyDescent="0.3">
      <c r="B13" s="307"/>
      <c r="C13" s="609"/>
      <c r="D13" s="610"/>
      <c r="E13" s="611" t="s">
        <v>168</v>
      </c>
      <c r="F13" s="610" t="s">
        <v>183</v>
      </c>
      <c r="G13" s="610"/>
      <c r="H13" s="610"/>
      <c r="I13" s="610"/>
      <c r="J13" s="612"/>
      <c r="K13" s="325"/>
      <c r="M13" s="285"/>
      <c r="N13" s="285"/>
    </row>
    <row r="14" spans="2:17" s="379" customFormat="1" ht="20.149999999999999" customHeight="1" x14ac:dyDescent="0.3">
      <c r="B14" s="307"/>
      <c r="C14" s="613"/>
      <c r="D14" s="614"/>
      <c r="E14" s="615" t="s">
        <v>168</v>
      </c>
      <c r="F14" s="616" t="s">
        <v>169</v>
      </c>
      <c r="G14" s="616"/>
      <c r="H14" s="616"/>
      <c r="I14" s="616"/>
      <c r="J14" s="617"/>
      <c r="K14" s="325"/>
      <c r="M14" s="285"/>
      <c r="N14" s="285"/>
    </row>
    <row r="15" spans="2:17" s="379" customFormat="1" ht="15.5" x14ac:dyDescent="0.3">
      <c r="B15" s="307"/>
      <c r="C15" s="600"/>
      <c r="D15" s="600"/>
      <c r="E15" s="306"/>
      <c r="F15" s="420"/>
      <c r="G15" s="420"/>
      <c r="H15" s="285"/>
      <c r="I15" s="285"/>
      <c r="J15" s="285"/>
      <c r="K15" s="325"/>
      <c r="M15" s="285"/>
      <c r="N15" s="285"/>
    </row>
    <row r="16" spans="2:17" s="379" customFormat="1" ht="22" customHeight="1" x14ac:dyDescent="0.3">
      <c r="B16" s="307"/>
      <c r="C16" s="618" t="s">
        <v>119</v>
      </c>
      <c r="D16" s="205" t="s">
        <v>153</v>
      </c>
      <c r="E16" s="205"/>
      <c r="F16" s="205"/>
      <c r="G16" s="205"/>
      <c r="H16" s="205"/>
      <c r="I16" s="205"/>
      <c r="J16" s="206"/>
      <c r="K16" s="325"/>
      <c r="L16" s="285"/>
      <c r="M16" s="619"/>
      <c r="N16" s="288"/>
    </row>
    <row r="17" spans="2:15" s="379" customFormat="1" ht="22" customHeight="1" x14ac:dyDescent="0.3">
      <c r="B17" s="307"/>
      <c r="C17" s="620" t="s">
        <v>120</v>
      </c>
      <c r="D17" s="203" t="s">
        <v>126</v>
      </c>
      <c r="E17" s="203"/>
      <c r="F17" s="203"/>
      <c r="G17" s="203"/>
      <c r="H17" s="203"/>
      <c r="I17" s="203"/>
      <c r="J17" s="204"/>
      <c r="K17" s="325"/>
      <c r="L17" s="285"/>
      <c r="M17" s="548"/>
    </row>
    <row r="18" spans="2:15" s="379" customFormat="1" ht="22" customHeight="1" x14ac:dyDescent="0.3">
      <c r="B18" s="307"/>
      <c r="C18" s="620" t="s">
        <v>121</v>
      </c>
      <c r="D18" s="203" t="s">
        <v>231</v>
      </c>
      <c r="E18" s="203"/>
      <c r="F18" s="203"/>
      <c r="G18" s="203"/>
      <c r="H18" s="203"/>
      <c r="I18" s="203"/>
      <c r="J18" s="204"/>
      <c r="K18" s="325"/>
      <c r="L18" s="285"/>
      <c r="M18" s="548"/>
    </row>
    <row r="19" spans="2:15" s="379" customFormat="1" ht="22" customHeight="1" x14ac:dyDescent="0.3">
      <c r="B19" s="307"/>
      <c r="C19" s="620" t="s">
        <v>122</v>
      </c>
      <c r="D19" s="203" t="s">
        <v>196</v>
      </c>
      <c r="E19" s="203"/>
      <c r="F19" s="203"/>
      <c r="G19" s="203"/>
      <c r="H19" s="203"/>
      <c r="I19" s="203"/>
      <c r="J19" s="204"/>
      <c r="K19" s="325"/>
      <c r="M19" s="548"/>
    </row>
    <row r="20" spans="2:15" s="379" customFormat="1" ht="22" customHeight="1" x14ac:dyDescent="0.3">
      <c r="B20" s="374"/>
      <c r="C20" s="620" t="s">
        <v>123</v>
      </c>
      <c r="D20" s="621" t="s">
        <v>185</v>
      </c>
      <c r="E20" s="621"/>
      <c r="F20" s="621"/>
      <c r="G20" s="621"/>
      <c r="H20" s="621"/>
      <c r="I20" s="621"/>
      <c r="J20" s="622"/>
      <c r="K20" s="523"/>
      <c r="M20" s="619"/>
      <c r="N20" s="392"/>
    </row>
    <row r="21" spans="2:15" s="379" customFormat="1" ht="22" customHeight="1" x14ac:dyDescent="0.3">
      <c r="B21" s="374"/>
      <c r="C21" s="623" t="s">
        <v>184</v>
      </c>
      <c r="D21" s="624" t="s">
        <v>124</v>
      </c>
      <c r="E21" s="624"/>
      <c r="F21" s="624"/>
      <c r="G21" s="624"/>
      <c r="H21" s="624"/>
      <c r="I21" s="624"/>
      <c r="J21" s="625"/>
      <c r="K21" s="523"/>
      <c r="M21" s="619"/>
      <c r="N21" s="392"/>
    </row>
    <row r="22" spans="2:15" s="379" customFormat="1" ht="14" customHeight="1" x14ac:dyDescent="0.3">
      <c r="B22" s="374"/>
      <c r="C22" s="626"/>
      <c r="D22" s="627"/>
      <c r="E22" s="627"/>
      <c r="F22" s="627"/>
      <c r="G22" s="627"/>
      <c r="H22" s="627"/>
      <c r="I22" s="627"/>
      <c r="J22" s="627"/>
      <c r="K22" s="523"/>
      <c r="M22" s="619"/>
      <c r="N22" s="392"/>
    </row>
    <row r="23" spans="2:15" s="379" customFormat="1" ht="22" customHeight="1" x14ac:dyDescent="0.3">
      <c r="B23" s="374"/>
      <c r="C23" s="628" t="s">
        <v>186</v>
      </c>
      <c r="D23" s="628"/>
      <c r="E23" s="628"/>
      <c r="F23" s="628"/>
      <c r="G23" s="628"/>
      <c r="H23" s="628"/>
      <c r="I23" s="628"/>
      <c r="J23" s="628"/>
      <c r="K23" s="523"/>
      <c r="O23" s="392"/>
    </row>
    <row r="24" spans="2:15" s="379" customFormat="1" ht="22" customHeight="1" x14ac:dyDescent="0.3">
      <c r="B24" s="629"/>
      <c r="C24" s="630" t="s">
        <v>244</v>
      </c>
      <c r="D24" s="630"/>
      <c r="E24" s="630"/>
      <c r="F24" s="630"/>
      <c r="G24" s="630"/>
      <c r="H24" s="630"/>
      <c r="I24" s="630"/>
      <c r="J24" s="630"/>
      <c r="K24" s="523"/>
    </row>
    <row r="25" spans="2:15" s="379" customFormat="1" ht="60" customHeight="1" x14ac:dyDescent="0.3">
      <c r="B25" s="307"/>
      <c r="C25" s="207"/>
      <c r="D25" s="208"/>
      <c r="E25" s="208"/>
      <c r="F25" s="208"/>
      <c r="G25" s="208"/>
      <c r="H25" s="208"/>
      <c r="I25" s="208"/>
      <c r="J25" s="209"/>
      <c r="K25" s="523"/>
    </row>
    <row r="26" spans="2:15" s="379" customFormat="1" ht="14" customHeight="1" x14ac:dyDescent="0.3">
      <c r="B26" s="307"/>
      <c r="C26" s="631"/>
      <c r="D26" s="631"/>
      <c r="E26" s="631"/>
      <c r="F26" s="631"/>
      <c r="G26" s="631"/>
      <c r="H26" s="631"/>
      <c r="I26" s="631"/>
      <c r="J26" s="631"/>
      <c r="K26" s="523"/>
    </row>
    <row r="27" spans="2:15" s="379" customFormat="1" ht="22" customHeight="1" x14ac:dyDescent="0.3">
      <c r="B27" s="629"/>
      <c r="C27" s="630" t="s">
        <v>245</v>
      </c>
      <c r="D27" s="630"/>
      <c r="E27" s="630"/>
      <c r="F27" s="630"/>
      <c r="G27" s="630"/>
      <c r="H27" s="630"/>
      <c r="I27" s="630"/>
      <c r="J27" s="630"/>
      <c r="K27" s="523"/>
    </row>
    <row r="28" spans="2:15" s="379" customFormat="1" ht="60" customHeight="1" x14ac:dyDescent="0.3">
      <c r="B28" s="307"/>
      <c r="C28" s="207"/>
      <c r="D28" s="208"/>
      <c r="E28" s="208"/>
      <c r="F28" s="208"/>
      <c r="G28" s="208"/>
      <c r="H28" s="208"/>
      <c r="I28" s="208"/>
      <c r="J28" s="209"/>
      <c r="K28" s="523"/>
    </row>
    <row r="29" spans="2:15" s="379" customFormat="1" ht="14" customHeight="1" x14ac:dyDescent="0.3">
      <c r="B29" s="307"/>
      <c r="C29" s="631"/>
      <c r="D29" s="631"/>
      <c r="E29" s="631"/>
      <c r="F29" s="631"/>
      <c r="G29" s="631"/>
      <c r="H29" s="631"/>
      <c r="I29" s="631"/>
      <c r="J29" s="631"/>
      <c r="K29" s="523"/>
    </row>
    <row r="30" spans="2:15" s="379" customFormat="1" ht="34" customHeight="1" x14ac:dyDescent="0.3">
      <c r="B30" s="307"/>
      <c r="C30" s="632" t="s">
        <v>260</v>
      </c>
      <c r="D30" s="632"/>
      <c r="E30" s="632"/>
      <c r="F30" s="632"/>
      <c r="G30" s="632"/>
      <c r="H30" s="632"/>
      <c r="I30" s="632"/>
      <c r="J30" s="42"/>
      <c r="K30" s="523"/>
      <c r="O30" s="633"/>
    </row>
    <row r="31" spans="2:15" s="379" customFormat="1" ht="22" customHeight="1" x14ac:dyDescent="0.3">
      <c r="B31" s="307"/>
      <c r="C31" s="632" t="s">
        <v>246</v>
      </c>
      <c r="D31" s="632"/>
      <c r="E31" s="632"/>
      <c r="F31" s="632"/>
      <c r="G31" s="634"/>
      <c r="H31" s="634"/>
      <c r="I31" s="634"/>
      <c r="J31" s="634"/>
      <c r="K31" s="523"/>
      <c r="O31" s="633"/>
    </row>
    <row r="32" spans="2:15" s="379" customFormat="1" ht="60" customHeight="1" x14ac:dyDescent="0.3">
      <c r="B32" s="307"/>
      <c r="C32" s="207"/>
      <c r="D32" s="208"/>
      <c r="E32" s="208"/>
      <c r="F32" s="208"/>
      <c r="G32" s="208"/>
      <c r="H32" s="208"/>
      <c r="I32" s="208"/>
      <c r="J32" s="209"/>
      <c r="K32" s="523"/>
      <c r="O32" s="633"/>
    </row>
    <row r="33" spans="2:11" ht="10" customHeight="1" thickBot="1" x14ac:dyDescent="0.4">
      <c r="B33" s="589"/>
      <c r="C33" s="591"/>
      <c r="D33" s="591"/>
      <c r="E33" s="591"/>
      <c r="F33" s="591"/>
      <c r="G33" s="591"/>
      <c r="H33" s="591"/>
      <c r="I33" s="591"/>
      <c r="J33" s="591"/>
      <c r="K33" s="592"/>
    </row>
    <row r="34" spans="2:11" ht="15" thickBot="1" x14ac:dyDescent="0.4"/>
    <row r="35" spans="2:11" s="379" customFormat="1" ht="10" customHeight="1" x14ac:dyDescent="0.3">
      <c r="B35" s="636"/>
      <c r="C35" s="637"/>
      <c r="D35" s="637"/>
      <c r="E35" s="637"/>
      <c r="F35" s="637"/>
      <c r="G35" s="637"/>
      <c r="H35" s="637"/>
      <c r="I35" s="637"/>
      <c r="J35" s="637"/>
      <c r="K35" s="638"/>
    </row>
    <row r="36" spans="2:11" s="379" customFormat="1" ht="28" customHeight="1" x14ac:dyDescent="0.3">
      <c r="B36" s="639"/>
      <c r="C36" s="640" t="s">
        <v>271</v>
      </c>
      <c r="D36" s="641"/>
      <c r="E36" s="641"/>
      <c r="F36" s="641"/>
      <c r="G36" s="641"/>
      <c r="H36" s="641"/>
      <c r="I36" s="641"/>
      <c r="J36" s="642"/>
      <c r="K36" s="643"/>
    </row>
    <row r="37" spans="2:11" s="285" customFormat="1" ht="18" customHeight="1" x14ac:dyDescent="0.35">
      <c r="B37" s="644"/>
      <c r="C37" s="645" t="s">
        <v>104</v>
      </c>
      <c r="D37" s="646"/>
      <c r="E37" s="646"/>
      <c r="F37" s="646"/>
      <c r="G37" s="646"/>
      <c r="H37" s="646"/>
      <c r="I37" s="646"/>
      <c r="J37" s="647"/>
      <c r="K37" s="648"/>
    </row>
    <row r="38" spans="2:11" s="379" customFormat="1" ht="46" customHeight="1" x14ac:dyDescent="0.3">
      <c r="B38" s="649"/>
      <c r="C38" s="650"/>
      <c r="D38" s="651"/>
      <c r="E38" s="651"/>
      <c r="F38" s="651"/>
      <c r="G38" s="651"/>
      <c r="H38" s="651"/>
      <c r="I38" s="651"/>
      <c r="J38" s="652"/>
      <c r="K38" s="643"/>
    </row>
    <row r="39" spans="2:11" s="285" customFormat="1" ht="18" customHeight="1" x14ac:dyDescent="0.35">
      <c r="B39" s="644"/>
      <c r="C39" s="645" t="s">
        <v>280</v>
      </c>
      <c r="D39" s="646"/>
      <c r="E39" s="646"/>
      <c r="F39" s="646" t="str">
        <f>IF(C40="Autre","Précisez ci-dessous","")</f>
        <v/>
      </c>
      <c r="G39" s="646"/>
      <c r="H39" s="646"/>
      <c r="I39" s="646"/>
      <c r="J39" s="647"/>
      <c r="K39" s="648"/>
    </row>
    <row r="40" spans="2:11" s="379" customFormat="1" ht="18" customHeight="1" x14ac:dyDescent="0.3">
      <c r="B40" s="649"/>
      <c r="C40" s="210"/>
      <c r="D40" s="211"/>
      <c r="E40" s="211"/>
      <c r="F40" s="651"/>
      <c r="G40" s="651"/>
      <c r="H40" s="651"/>
      <c r="I40" s="651"/>
      <c r="J40" s="652"/>
      <c r="K40" s="643"/>
    </row>
    <row r="41" spans="2:11" s="379" customFormat="1" ht="10" customHeight="1" x14ac:dyDescent="0.3">
      <c r="B41" s="649"/>
      <c r="C41" s="653"/>
      <c r="D41" s="654"/>
      <c r="E41" s="654"/>
      <c r="F41" s="654"/>
      <c r="G41" s="654"/>
      <c r="H41" s="654"/>
      <c r="I41" s="654"/>
      <c r="J41" s="655"/>
      <c r="K41" s="643"/>
    </row>
    <row r="42" spans="2:11" s="285" customFormat="1" ht="14" x14ac:dyDescent="0.35">
      <c r="B42" s="644"/>
      <c r="C42" s="656" t="s">
        <v>272</v>
      </c>
      <c r="D42" s="657"/>
      <c r="E42" s="658"/>
      <c r="F42" s="656" t="s">
        <v>273</v>
      </c>
      <c r="G42" s="657"/>
      <c r="H42" s="658"/>
      <c r="I42" s="659"/>
      <c r="J42" s="660"/>
      <c r="K42" s="648"/>
    </row>
    <row r="43" spans="2:11" s="285" customFormat="1" ht="14" x14ac:dyDescent="0.35">
      <c r="B43" s="644"/>
      <c r="C43" s="661" t="s">
        <v>274</v>
      </c>
      <c r="D43" s="662"/>
      <c r="E43" s="168" t="str">
        <f>IF(E42="","",ROUND(E42*0.7,0))</f>
        <v/>
      </c>
      <c r="F43" s="662" t="s">
        <v>275</v>
      </c>
      <c r="G43" s="662"/>
      <c r="H43" s="168" t="str">
        <f>IF(H42="","",IF(H42-E43&lt;0,0,H42-E43))</f>
        <v/>
      </c>
      <c r="I43" s="659"/>
      <c r="J43" s="660"/>
      <c r="K43" s="648"/>
    </row>
    <row r="44" spans="2:11" s="285" customFormat="1" ht="14" x14ac:dyDescent="0.35">
      <c r="B44" s="644"/>
      <c r="C44" s="661" t="s">
        <v>276</v>
      </c>
      <c r="D44" s="662"/>
      <c r="E44" s="168" t="str">
        <f>IF(E42="","",E42-E43)</f>
        <v/>
      </c>
      <c r="F44" s="662" t="s">
        <v>277</v>
      </c>
      <c r="G44" s="662"/>
      <c r="H44" s="168" t="str">
        <f>IF(H42="","",IF(H42-E43&lt;E44,E44-H43))</f>
        <v/>
      </c>
      <c r="I44" s="659"/>
      <c r="J44" s="660"/>
      <c r="K44" s="648"/>
    </row>
    <row r="45" spans="2:11" s="285" customFormat="1" ht="14" x14ac:dyDescent="0.35">
      <c r="B45" s="644"/>
      <c r="C45" s="663"/>
      <c r="D45" s="659"/>
      <c r="E45" s="659"/>
      <c r="F45" s="662" t="s">
        <v>278</v>
      </c>
      <c r="G45" s="662"/>
      <c r="H45" s="168" t="str">
        <f>IF(H42="","",IF(AND(H42-E43&lt;0,H42-E43&lt;E44),E43-H42,0))</f>
        <v/>
      </c>
      <c r="I45" s="659"/>
      <c r="J45" s="660"/>
      <c r="K45" s="648"/>
    </row>
    <row r="46" spans="2:11" s="379" customFormat="1" ht="10" customHeight="1" x14ac:dyDescent="0.3">
      <c r="B46" s="649"/>
      <c r="C46" s="664"/>
      <c r="D46" s="665"/>
      <c r="E46" s="665"/>
      <c r="F46" s="665"/>
      <c r="G46" s="665"/>
      <c r="H46" s="665"/>
      <c r="I46" s="665"/>
      <c r="J46" s="666"/>
      <c r="K46" s="643"/>
    </row>
    <row r="47" spans="2:11" s="379" customFormat="1" ht="10" customHeight="1" thickBot="1" x14ac:dyDescent="0.35">
      <c r="B47" s="667"/>
      <c r="C47" s="668"/>
      <c r="D47" s="668"/>
      <c r="E47" s="668"/>
      <c r="F47" s="668"/>
      <c r="G47" s="668"/>
      <c r="H47" s="668"/>
      <c r="I47" s="668"/>
      <c r="J47" s="668"/>
      <c r="K47" s="669"/>
    </row>
  </sheetData>
  <sheetProtection algorithmName="SHA-512" hashValue="Y56gfq+GjxSykONGCiP5AsDG4M5K2d+ZEHrBeaUZxRdw3G95dJ6bNxfJ5sA7CrjYpll825tYLyODKtqUt/Hmbg==" saltValue="VtF4+yHMTW/VF4mUyzhSqw==" spinCount="100000" sheet="1" objects="1" scenarios="1" formatRows="0"/>
  <mergeCells count="35">
    <mergeCell ref="C43:D43"/>
    <mergeCell ref="F43:G43"/>
    <mergeCell ref="C44:D44"/>
    <mergeCell ref="F44:G44"/>
    <mergeCell ref="F45:G45"/>
    <mergeCell ref="C42:D42"/>
    <mergeCell ref="F42:G42"/>
    <mergeCell ref="C36:J36"/>
    <mergeCell ref="C37:J37"/>
    <mergeCell ref="C38:J38"/>
    <mergeCell ref="C40:E40"/>
    <mergeCell ref="C39:E39"/>
    <mergeCell ref="F39:J39"/>
    <mergeCell ref="F40:J40"/>
    <mergeCell ref="C28:J28"/>
    <mergeCell ref="C27:J27"/>
    <mergeCell ref="C30:I30"/>
    <mergeCell ref="C32:J32"/>
    <mergeCell ref="C31:F31"/>
    <mergeCell ref="G31:J31"/>
    <mergeCell ref="D20:J20"/>
    <mergeCell ref="D21:J21"/>
    <mergeCell ref="C25:J25"/>
    <mergeCell ref="C23:J23"/>
    <mergeCell ref="C24:J24"/>
    <mergeCell ref="E1:K1"/>
    <mergeCell ref="C7:J7"/>
    <mergeCell ref="D17:J17"/>
    <mergeCell ref="C11:J11"/>
    <mergeCell ref="F14:J14"/>
    <mergeCell ref="D19:J19"/>
    <mergeCell ref="D16:J16"/>
    <mergeCell ref="N9:O9"/>
    <mergeCell ref="C9:J9"/>
    <mergeCell ref="D18:J18"/>
  </mergeCells>
  <conditionalFormatting sqref="F39:J40">
    <cfRule type="expression" dxfId="4" priority="1">
      <formula>$C$40="Autre"</formula>
    </cfRule>
  </conditionalFormatting>
  <dataValidations count="1">
    <dataValidation type="list" allowBlank="1" showInputMessage="1" showErrorMessage="1" prompt="Sélectionner dans la liste" sqref="C40:E40" xr:uid="{74813D39-8A43-45C8-AE0F-A98EFBD16B25}">
      <formula1>"Dépenses moins élevées que prévues,Autre financement non prévu lors de la demande,Rapport non remis,Autre"</formula1>
    </dataValidation>
  </dataValidations>
  <hyperlinks>
    <hyperlink ref="D19:J19" location="Formulaire_demande!F175" display="Compléter la section Rapport final des sources de financement - Section F cliquer ici" xr:uid="{20397754-0FA8-4B0B-BC4F-44FB4E9A8082}"/>
    <hyperlink ref="D17:J17" location="Description_Activités!I15" display="Compléter la section Rapport final des Activités promotionnelles - onglet Description_Activités cliquer ici" xr:uid="{36D4F979-9157-4EEC-A206-0C15BB9E543E}"/>
    <hyperlink ref="D18:J18" location="Formulaire_demande!F136" display="Compléter la section Rapport final du budget - Section E cliquer ici" xr:uid="{65EAB78B-EC1D-4221-8C82-BC4597DE5ABC}"/>
    <hyperlink ref="D16:J16" location="Formulaire_demande!G96" display="Compléter la section Rapport final de la stratégie de sortie du film - Section B cliquer ici" xr:uid="{C1C75F63-6957-41DC-A8D6-0A4575914852}"/>
  </hyperlinks>
  <pageMargins left="0.25" right="0.25" top="0.75" bottom="0.75" header="0.3" footer="0.3"/>
  <pageSetup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33E8CE39-9522-4613-A1BC-0C8762641764}">
          <x14:formula1>
            <xm:f>Paramètres!$F$2:$F$3</xm:f>
          </x14:formula1>
          <xm:sqref>J30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8E9F-27E3-438D-A583-CB1205415BF9}">
  <sheetPr>
    <tabColor theme="3" tint="0.59999389629810485"/>
  </sheetPr>
  <dimension ref="B1:O88"/>
  <sheetViews>
    <sheetView showGridLines="0" zoomScaleNormal="100" workbookViewId="0">
      <selection activeCell="C6" sqref="C6:I6"/>
    </sheetView>
  </sheetViews>
  <sheetFormatPr baseColWidth="10" defaultColWidth="10.81640625" defaultRowHeight="14" x14ac:dyDescent="0.3"/>
  <cols>
    <col min="1" max="1" width="1.54296875" style="1" customWidth="1"/>
    <col min="2" max="2" width="2.54296875" style="1" customWidth="1"/>
    <col min="3" max="3" width="22.453125" style="1" customWidth="1"/>
    <col min="4" max="4" width="23.1796875" style="1" customWidth="1"/>
    <col min="5" max="6" width="18.54296875" style="1" customWidth="1"/>
    <col min="7" max="7" width="20.453125" style="1" customWidth="1"/>
    <col min="8" max="8" width="18" style="1" customWidth="1"/>
    <col min="9" max="9" width="21.08984375" style="1" customWidth="1"/>
    <col min="10" max="10" width="2.54296875" style="1" customWidth="1"/>
    <col min="11" max="11" width="1.54296875" style="1" customWidth="1"/>
    <col min="12" max="12" width="5.6328125" style="1" customWidth="1"/>
    <col min="13" max="13" width="34.54296875" style="1" customWidth="1"/>
    <col min="14" max="14" width="14.54296875" style="1" customWidth="1"/>
    <col min="15" max="16384" width="10.81640625" style="1"/>
  </cols>
  <sheetData>
    <row r="1" spans="2:15" s="46" customFormat="1" ht="38.15" customHeight="1" x14ac:dyDescent="0.35">
      <c r="E1" s="189" t="s">
        <v>49</v>
      </c>
      <c r="F1" s="189"/>
      <c r="G1" s="189"/>
      <c r="H1" s="189"/>
      <c r="I1" s="189"/>
      <c r="J1" s="189"/>
      <c r="K1" s="47"/>
      <c r="M1" s="47"/>
      <c r="N1" s="48"/>
    </row>
    <row r="2" spans="2:15" s="46" customFormat="1" ht="18" customHeight="1" x14ac:dyDescent="0.35">
      <c r="E2" s="49"/>
      <c r="J2" s="50" t="s">
        <v>47</v>
      </c>
      <c r="M2" s="49"/>
    </row>
    <row r="3" spans="2:15" s="46" customFormat="1" ht="18" customHeight="1" x14ac:dyDescent="0.35">
      <c r="C3" s="51"/>
      <c r="D3" s="51"/>
      <c r="E3" s="51"/>
      <c r="I3" s="52"/>
      <c r="J3" s="53" t="s">
        <v>79</v>
      </c>
      <c r="M3" s="49"/>
    </row>
    <row r="4" spans="2:15" s="46" customFormat="1" ht="10.5" customHeight="1" thickBot="1" x14ac:dyDescent="0.4">
      <c r="E4" s="49"/>
      <c r="J4" s="49"/>
      <c r="M4" s="57"/>
      <c r="N4" s="54"/>
    </row>
    <row r="5" spans="2:15" s="46" customFormat="1" ht="10" customHeight="1" x14ac:dyDescent="0.25">
      <c r="B5" s="55"/>
      <c r="C5" s="60"/>
      <c r="D5" s="60"/>
      <c r="E5" s="61"/>
      <c r="F5" s="56"/>
      <c r="G5" s="56"/>
      <c r="H5" s="56"/>
      <c r="I5" s="56"/>
      <c r="J5" s="62"/>
      <c r="L5" s="84"/>
      <c r="M5" s="49"/>
    </row>
    <row r="6" spans="2:15" ht="28" customHeight="1" x14ac:dyDescent="0.3">
      <c r="B6" s="58"/>
      <c r="C6" s="241" t="s">
        <v>155</v>
      </c>
      <c r="D6" s="241"/>
      <c r="E6" s="241"/>
      <c r="F6" s="241"/>
      <c r="G6" s="241"/>
      <c r="H6" s="241"/>
      <c r="I6" s="241"/>
      <c r="J6" s="63"/>
      <c r="K6" s="85"/>
      <c r="M6" s="46"/>
    </row>
    <row r="7" spans="2:15" ht="10" customHeight="1" x14ac:dyDescent="0.3">
      <c r="B7" s="58"/>
      <c r="C7" s="83"/>
      <c r="D7" s="83"/>
      <c r="E7" s="57"/>
      <c r="F7" s="76"/>
      <c r="G7" s="76"/>
      <c r="H7" s="46"/>
      <c r="I7" s="46"/>
      <c r="J7" s="63"/>
      <c r="K7" s="46"/>
      <c r="M7" s="46"/>
      <c r="N7" s="46"/>
    </row>
    <row r="8" spans="2:15" s="46" customFormat="1" ht="24" customHeight="1" x14ac:dyDescent="0.35">
      <c r="B8" s="58"/>
      <c r="C8" s="226" t="s">
        <v>80</v>
      </c>
      <c r="D8" s="227"/>
      <c r="E8" s="255"/>
      <c r="F8" s="255"/>
      <c r="G8" s="86" t="s">
        <v>81</v>
      </c>
      <c r="H8" s="566"/>
      <c r="I8" s="567"/>
      <c r="J8" s="59"/>
      <c r="N8" s="12"/>
      <c r="O8" s="12"/>
    </row>
    <row r="9" spans="2:15" s="46" customFormat="1" ht="24" customHeight="1" x14ac:dyDescent="0.35">
      <c r="B9" s="58"/>
      <c r="C9" s="172" t="s">
        <v>102</v>
      </c>
      <c r="D9" s="173"/>
      <c r="E9" s="239" t="str">
        <f>IF(Formulaire_demande!F50="","",Formulaire_demande!F50&amp;" "&amp;"("&amp;VLOOKUP(Formulaire_demande!F51,Paramètres!D:E,2,FALSE)&amp;") "&amp;"Sortie"&amp;" "&amp;Formulaire_demande!F64)</f>
        <v/>
      </c>
      <c r="F9" s="239"/>
      <c r="G9" s="239"/>
      <c r="H9" s="239"/>
      <c r="I9" s="240"/>
      <c r="J9" s="59"/>
      <c r="N9" s="12"/>
      <c r="O9" s="12"/>
    </row>
    <row r="10" spans="2:15" s="46" customFormat="1" ht="24" customHeight="1" thickBot="1" x14ac:dyDescent="0.3">
      <c r="B10" s="58"/>
      <c r="C10" s="172" t="s">
        <v>101</v>
      </c>
      <c r="D10" s="173"/>
      <c r="E10" s="235" t="str">
        <f>IF(Formulaire_demande!F22="","",Formulaire_demande!F22)</f>
        <v/>
      </c>
      <c r="F10" s="235"/>
      <c r="G10" s="235"/>
      <c r="H10" s="235"/>
      <c r="I10" s="236"/>
      <c r="J10" s="59"/>
      <c r="L10" s="84"/>
    </row>
    <row r="11" spans="2:15" s="46" customFormat="1" ht="24" customHeight="1" thickBot="1" x14ac:dyDescent="0.3">
      <c r="B11" s="58"/>
      <c r="C11" s="172" t="s">
        <v>3</v>
      </c>
      <c r="D11" s="173"/>
      <c r="E11" s="235" t="str">
        <f>IF(Formulaire_demande!F23="","",Formulaire_demande!F23)</f>
        <v/>
      </c>
      <c r="F11" s="235"/>
      <c r="G11" s="235"/>
      <c r="H11" s="235"/>
      <c r="I11" s="236"/>
      <c r="J11" s="59"/>
      <c r="L11" s="84"/>
      <c r="M11" s="254" t="s">
        <v>187</v>
      </c>
      <c r="N11" s="24"/>
    </row>
    <row r="12" spans="2:15" s="46" customFormat="1" ht="24" customHeight="1" x14ac:dyDescent="0.35">
      <c r="B12" s="58"/>
      <c r="C12" s="172" t="s">
        <v>10</v>
      </c>
      <c r="D12" s="173"/>
      <c r="E12" s="235" t="str">
        <f>IF(Formulaire_demande!F24="","",Formulaire_demande!F24)</f>
        <v/>
      </c>
      <c r="F12" s="235"/>
      <c r="G12" s="235"/>
      <c r="H12" s="235"/>
      <c r="I12" s="236"/>
      <c r="J12" s="59"/>
      <c r="M12" s="254"/>
    </row>
    <row r="13" spans="2:15" s="46" customFormat="1" ht="24" customHeight="1" x14ac:dyDescent="0.35">
      <c r="B13" s="58"/>
      <c r="C13" s="172" t="s">
        <v>11</v>
      </c>
      <c r="D13" s="173"/>
      <c r="E13" s="235" t="str">
        <f>IF(Formulaire_demande!F25="","",Formulaire_demande!F25)</f>
        <v/>
      </c>
      <c r="F13" s="235"/>
      <c r="G13" s="235"/>
      <c r="H13" s="235"/>
      <c r="I13" s="236"/>
      <c r="J13" s="59"/>
    </row>
    <row r="14" spans="2:15" s="46" customFormat="1" ht="24" customHeight="1" x14ac:dyDescent="0.35">
      <c r="B14" s="58"/>
      <c r="C14" s="224" t="s">
        <v>56</v>
      </c>
      <c r="D14" s="225"/>
      <c r="E14" s="243" t="s">
        <v>57</v>
      </c>
      <c r="F14" s="243"/>
      <c r="G14" s="89" t="s">
        <v>52</v>
      </c>
      <c r="H14" s="244">
        <f>+Formulaire_demande!F26</f>
        <v>0</v>
      </c>
      <c r="I14" s="245"/>
      <c r="J14" s="59"/>
    </row>
    <row r="15" spans="2:15" ht="10" customHeight="1" x14ac:dyDescent="0.3">
      <c r="B15" s="72"/>
      <c r="J15" s="81"/>
    </row>
    <row r="16" spans="2:15" s="46" customFormat="1" ht="24" customHeight="1" x14ac:dyDescent="0.25">
      <c r="B16" s="58"/>
      <c r="C16" s="226" t="s">
        <v>206</v>
      </c>
      <c r="D16" s="227"/>
      <c r="E16" s="237" t="str">
        <f>+Formulaire_demande!F32&amp;" "&amp;Formulaire_demande!F33</f>
        <v xml:space="preserve"> </v>
      </c>
      <c r="F16" s="237"/>
      <c r="G16" s="237"/>
      <c r="H16" s="237"/>
      <c r="I16" s="238"/>
      <c r="J16" s="59"/>
      <c r="L16" s="84"/>
      <c r="M16" s="91"/>
    </row>
    <row r="17" spans="2:14" s="46" customFormat="1" ht="24" customHeight="1" x14ac:dyDescent="0.25">
      <c r="B17" s="58"/>
      <c r="C17" s="172" t="s">
        <v>205</v>
      </c>
      <c r="D17" s="173"/>
      <c r="E17" s="239" t="str">
        <f>IF(Formulaire_demande!F34="","",Formulaire_demande!F34)</f>
        <v/>
      </c>
      <c r="F17" s="239"/>
      <c r="G17" s="239"/>
      <c r="H17" s="239"/>
      <c r="I17" s="240"/>
      <c r="J17" s="59"/>
      <c r="L17" s="84"/>
      <c r="M17" s="91"/>
    </row>
    <row r="18" spans="2:14" s="46" customFormat="1" ht="24" customHeight="1" x14ac:dyDescent="0.35">
      <c r="B18" s="58"/>
      <c r="C18" s="224" t="s">
        <v>203</v>
      </c>
      <c r="D18" s="225"/>
      <c r="E18" s="248" t="str">
        <f>IF(Formulaire_demande!F36="","",Formulaire_demande!F36)</f>
        <v/>
      </c>
      <c r="F18" s="248"/>
      <c r="G18" s="248"/>
      <c r="H18" s="248"/>
      <c r="I18" s="249"/>
      <c r="J18" s="59"/>
    </row>
    <row r="19" spans="2:14" ht="10" customHeight="1" x14ac:dyDescent="0.3">
      <c r="B19" s="72"/>
      <c r="J19" s="81"/>
    </row>
    <row r="20" spans="2:14" s="46" customFormat="1" ht="24" customHeight="1" x14ac:dyDescent="0.35">
      <c r="B20" s="58"/>
      <c r="C20" s="226" t="s">
        <v>207</v>
      </c>
      <c r="D20" s="227"/>
      <c r="E20" s="237" t="str">
        <f>IF(OR(Formulaire_demande!F41="",Formulaire_demande!F42=""),Formulaire_demande!F32&amp;" "&amp;Formulaire_demande!F33,Formulaire_demande!F41&amp;" "&amp;Formulaire_demande!F42)</f>
        <v xml:space="preserve"> </v>
      </c>
      <c r="F20" s="237"/>
      <c r="G20" s="237"/>
      <c r="H20" s="237"/>
      <c r="I20" s="238"/>
      <c r="J20" s="59"/>
    </row>
    <row r="21" spans="2:14" s="46" customFormat="1" ht="24" customHeight="1" x14ac:dyDescent="0.35">
      <c r="B21" s="58"/>
      <c r="C21" s="172" t="s">
        <v>53</v>
      </c>
      <c r="D21" s="173"/>
      <c r="E21" s="239">
        <f>IF(Formulaire_demande!F43="",Formulaire_demande!F34,Formulaire_demande!F43)</f>
        <v>0</v>
      </c>
      <c r="F21" s="239"/>
      <c r="G21" s="239"/>
      <c r="H21" s="239"/>
      <c r="I21" s="240"/>
      <c r="J21" s="59"/>
    </row>
    <row r="22" spans="2:14" s="46" customFormat="1" ht="24" customHeight="1" x14ac:dyDescent="0.35">
      <c r="B22" s="58"/>
      <c r="C22" s="172" t="s">
        <v>55</v>
      </c>
      <c r="D22" s="173"/>
      <c r="E22" s="239">
        <f>IF(Formulaire_demande!F45="",Formulaire_demande!F36,Formulaire_demande!F45)</f>
        <v>0</v>
      </c>
      <c r="F22" s="239"/>
      <c r="G22" s="239"/>
      <c r="H22" s="239"/>
      <c r="I22" s="240"/>
      <c r="J22" s="59"/>
    </row>
    <row r="23" spans="2:14" s="46" customFormat="1" ht="24" customHeight="1" x14ac:dyDescent="0.35">
      <c r="B23" s="58"/>
      <c r="C23" s="224" t="s">
        <v>54</v>
      </c>
      <c r="D23" s="225"/>
      <c r="E23" s="248">
        <f>IF(Formulaire_demande!F44="",Formulaire_demande!F35,Formulaire_demande!F44)</f>
        <v>0</v>
      </c>
      <c r="F23" s="248"/>
      <c r="G23" s="248"/>
      <c r="H23" s="248"/>
      <c r="I23" s="249"/>
      <c r="J23" s="59"/>
    </row>
    <row r="24" spans="2:14" ht="10" customHeight="1" thickBot="1" x14ac:dyDescent="0.35">
      <c r="B24" s="72"/>
      <c r="J24" s="81"/>
    </row>
    <row r="25" spans="2:14" ht="24" customHeight="1" thickBot="1" x14ac:dyDescent="0.35">
      <c r="B25" s="72"/>
      <c r="C25" s="226" t="s">
        <v>4</v>
      </c>
      <c r="D25" s="227"/>
      <c r="E25" s="256" t="str">
        <f>IF(Formulaire_demande!F50="","",Formulaire_demande!F50)</f>
        <v/>
      </c>
      <c r="F25" s="256"/>
      <c r="G25" s="256"/>
      <c r="H25" s="256"/>
      <c r="I25" s="257"/>
      <c r="J25" s="81"/>
      <c r="M25" s="254" t="s">
        <v>189</v>
      </c>
      <c r="N25" s="24"/>
    </row>
    <row r="26" spans="2:14" ht="24" customHeight="1" x14ac:dyDescent="0.3">
      <c r="B26" s="72"/>
      <c r="C26" s="172" t="s">
        <v>9</v>
      </c>
      <c r="D26" s="173"/>
      <c r="E26" s="250" t="str">
        <f>IF(Formulaire_demande!F55&amp;" "&amp;Formulaire_demande!F56="","",Formulaire_demande!F55&amp;" "&amp;Formulaire_demande!F56)</f>
        <v xml:space="preserve"> </v>
      </c>
      <c r="F26" s="250"/>
      <c r="G26" s="250"/>
      <c r="H26" s="250"/>
      <c r="I26" s="251"/>
      <c r="J26" s="81"/>
      <c r="M26" s="254"/>
    </row>
    <row r="27" spans="2:14" ht="24" customHeight="1" x14ac:dyDescent="0.3">
      <c r="B27" s="72"/>
      <c r="C27" s="172" t="s">
        <v>137</v>
      </c>
      <c r="D27" s="173"/>
      <c r="E27" s="250">
        <f>+Formulaire_demande!F51</f>
        <v>0</v>
      </c>
      <c r="F27" s="250"/>
      <c r="G27" s="94"/>
      <c r="H27" s="95"/>
      <c r="I27" s="96"/>
      <c r="J27" s="81"/>
    </row>
    <row r="28" spans="2:14" ht="24" customHeight="1" x14ac:dyDescent="0.3">
      <c r="B28" s="72"/>
      <c r="C28" s="77" t="s">
        <v>125</v>
      </c>
      <c r="D28" s="88"/>
      <c r="E28" s="97" t="str">
        <f>IF(Formulaire_demande!F52="","",Formulaire_demande!F52&amp;" minutes")</f>
        <v/>
      </c>
      <c r="F28" s="98"/>
      <c r="G28" s="99"/>
      <c r="H28" s="100"/>
      <c r="I28" s="101"/>
      <c r="J28" s="81"/>
    </row>
    <row r="29" spans="2:14" ht="10" customHeight="1" x14ac:dyDescent="0.35">
      <c r="B29" s="72"/>
      <c r="C29" s="78"/>
      <c r="D29" s="80"/>
      <c r="E29" s="79"/>
      <c r="J29" s="81"/>
    </row>
    <row r="30" spans="2:14" ht="25" customHeight="1" x14ac:dyDescent="0.3">
      <c r="B30" s="72"/>
      <c r="C30" s="226" t="s">
        <v>220</v>
      </c>
      <c r="D30" s="227"/>
      <c r="E30" s="258" t="str">
        <f>IF(Formulaire_demande!F64="","",Formulaire_demande!F64)</f>
        <v/>
      </c>
      <c r="F30" s="258"/>
      <c r="G30" s="258"/>
      <c r="H30" s="258"/>
      <c r="I30" s="259"/>
      <c r="J30" s="81"/>
    </row>
    <row r="31" spans="2:14" ht="24" customHeight="1" x14ac:dyDescent="0.3">
      <c r="B31" s="72"/>
      <c r="C31" s="172" t="s">
        <v>117</v>
      </c>
      <c r="D31" s="173"/>
      <c r="E31" s="250" t="str">
        <f>IF(Formulaire_demande!F65="","",Formulaire_demande!F65)</f>
        <v/>
      </c>
      <c r="F31" s="250"/>
      <c r="G31" s="250"/>
      <c r="H31" s="250"/>
      <c r="I31" s="251"/>
      <c r="J31" s="81"/>
    </row>
    <row r="32" spans="2:14" ht="72.650000000000006" customHeight="1" x14ac:dyDescent="0.3">
      <c r="B32" s="72"/>
      <c r="C32" s="252" t="s">
        <v>118</v>
      </c>
      <c r="D32" s="253"/>
      <c r="E32" s="246" t="str">
        <f>IF(Formulaire_demande!F68="","",Formulaire_demande!F68)</f>
        <v/>
      </c>
      <c r="F32" s="246"/>
      <c r="G32" s="246"/>
      <c r="H32" s="246"/>
      <c r="I32" s="247"/>
      <c r="J32" s="81"/>
    </row>
    <row r="33" spans="2:10" ht="10" customHeight="1" x14ac:dyDescent="0.3">
      <c r="B33" s="72"/>
      <c r="C33" s="64"/>
      <c r="D33" s="65"/>
      <c r="E33" s="92"/>
      <c r="F33" s="92"/>
      <c r="G33" s="92"/>
      <c r="H33" s="92"/>
      <c r="I33" s="93"/>
      <c r="J33" s="81"/>
    </row>
    <row r="34" spans="2:10" ht="22" customHeight="1" x14ac:dyDescent="0.3">
      <c r="B34" s="72"/>
      <c r="C34" s="224" t="s">
        <v>267</v>
      </c>
      <c r="D34" s="225"/>
      <c r="E34" s="102">
        <f>+Formulaire_demande!F70</f>
        <v>0</v>
      </c>
      <c r="F34" s="98"/>
      <c r="G34" s="98"/>
      <c r="H34" s="98"/>
      <c r="I34" s="103"/>
      <c r="J34" s="81"/>
    </row>
    <row r="35" spans="2:10" ht="10" customHeight="1" x14ac:dyDescent="0.35">
      <c r="B35" s="72"/>
      <c r="C35" s="78"/>
      <c r="D35" s="80"/>
      <c r="E35" s="79"/>
      <c r="J35" s="81"/>
    </row>
    <row r="36" spans="2:10" ht="26.15" customHeight="1" x14ac:dyDescent="0.3">
      <c r="B36" s="72"/>
      <c r="C36" s="226" t="s">
        <v>157</v>
      </c>
      <c r="D36" s="227"/>
      <c r="E36" s="242" t="str">
        <f>IF(Formulaire_demande!F80="","",Formulaire_demande!F80)</f>
        <v/>
      </c>
      <c r="F36" s="242"/>
      <c r="G36" s="104"/>
      <c r="H36" s="104"/>
      <c r="I36" s="105"/>
      <c r="J36" s="81"/>
    </row>
    <row r="37" spans="2:10" ht="30.5" customHeight="1" x14ac:dyDescent="0.3">
      <c r="B37" s="72"/>
      <c r="C37" s="172" t="s">
        <v>103</v>
      </c>
      <c r="D37" s="173"/>
      <c r="E37" s="250" t="str">
        <f>IF(Formulaire_demande!F82="","",Formulaire_demande!F82)</f>
        <v/>
      </c>
      <c r="F37" s="250"/>
      <c r="G37" s="250"/>
      <c r="H37" s="250"/>
      <c r="I37" s="251"/>
      <c r="J37" s="81"/>
    </row>
    <row r="38" spans="2:10" ht="24" customHeight="1" x14ac:dyDescent="0.3">
      <c r="B38" s="72"/>
      <c r="C38" s="224" t="s">
        <v>159</v>
      </c>
      <c r="D38" s="225"/>
      <c r="E38" s="106" t="str">
        <f>IF(Formulaire_demande!F91="","",Formulaire_demande!F91)</f>
        <v/>
      </c>
      <c r="F38" s="107"/>
      <c r="G38" s="108"/>
      <c r="H38" s="109"/>
      <c r="I38" s="110"/>
      <c r="J38" s="81"/>
    </row>
    <row r="39" spans="2:10" ht="10" customHeight="1" x14ac:dyDescent="0.35">
      <c r="B39" s="72"/>
      <c r="C39" s="80"/>
      <c r="D39" s="80"/>
      <c r="E39" s="111"/>
      <c r="J39" s="81"/>
    </row>
    <row r="40" spans="2:10" ht="26.15" customHeight="1" x14ac:dyDescent="0.3">
      <c r="B40" s="72"/>
      <c r="C40" s="260" t="s">
        <v>221</v>
      </c>
      <c r="D40" s="261"/>
      <c r="E40" s="113"/>
      <c r="F40" s="70"/>
      <c r="G40" s="112"/>
      <c r="H40" s="70"/>
      <c r="I40" s="71"/>
      <c r="J40" s="81"/>
    </row>
    <row r="41" spans="2:10" ht="24" customHeight="1" x14ac:dyDescent="0.3">
      <c r="B41" s="72"/>
      <c r="C41" s="172" t="s">
        <v>116</v>
      </c>
      <c r="D41" s="173"/>
      <c r="E41" s="114">
        <f>+Formulaire_demande!F97</f>
        <v>0</v>
      </c>
      <c r="F41" s="66"/>
      <c r="G41" s="65"/>
      <c r="H41" s="73"/>
      <c r="I41" s="115"/>
      <c r="J41" s="81"/>
    </row>
    <row r="42" spans="2:10" ht="24" customHeight="1" x14ac:dyDescent="0.3">
      <c r="B42" s="72"/>
      <c r="C42" s="172" t="s">
        <v>142</v>
      </c>
      <c r="D42" s="173"/>
      <c r="E42" s="114">
        <f>+Formulaire_demande!F98</f>
        <v>0</v>
      </c>
      <c r="F42" s="66"/>
      <c r="G42" s="181"/>
      <c r="H42" s="181"/>
      <c r="I42" s="115"/>
      <c r="J42" s="81"/>
    </row>
    <row r="43" spans="2:10" ht="35.5" customHeight="1" x14ac:dyDescent="0.3">
      <c r="B43" s="72"/>
      <c r="C43" s="196" t="s">
        <v>158</v>
      </c>
      <c r="D43" s="195"/>
      <c r="E43" s="116">
        <f>+Formulaire_demande!F99</f>
        <v>0</v>
      </c>
      <c r="F43" s="117"/>
      <c r="G43" s="181"/>
      <c r="H43" s="181"/>
      <c r="I43" s="115"/>
      <c r="J43" s="81"/>
    </row>
    <row r="44" spans="2:10" ht="24" customHeight="1" x14ac:dyDescent="0.3">
      <c r="B44" s="72"/>
      <c r="C44" s="196" t="s">
        <v>144</v>
      </c>
      <c r="D44" s="195"/>
      <c r="E44" s="116">
        <f>+Formulaire_demande!F100</f>
        <v>0</v>
      </c>
      <c r="F44" s="117"/>
      <c r="G44" s="74"/>
      <c r="H44" s="118"/>
      <c r="I44" s="115"/>
      <c r="J44" s="81"/>
    </row>
    <row r="45" spans="2:10" ht="10" customHeight="1" x14ac:dyDescent="0.3">
      <c r="B45" s="72"/>
      <c r="C45" s="119"/>
      <c r="D45" s="120"/>
      <c r="E45" s="121"/>
      <c r="F45" s="66"/>
      <c r="G45" s="181"/>
      <c r="H45" s="181"/>
      <c r="I45" s="115"/>
      <c r="J45" s="81"/>
    </row>
    <row r="46" spans="2:10" ht="24" customHeight="1" x14ac:dyDescent="0.3">
      <c r="B46" s="72"/>
      <c r="C46" s="262" t="s">
        <v>222</v>
      </c>
      <c r="D46" s="263"/>
      <c r="E46" s="121"/>
      <c r="F46" s="66"/>
      <c r="G46" s="66"/>
      <c r="H46" s="122"/>
      <c r="I46" s="115"/>
      <c r="J46" s="81"/>
    </row>
    <row r="47" spans="2:10" ht="24" customHeight="1" x14ac:dyDescent="0.3">
      <c r="B47" s="72"/>
      <c r="C47" s="172" t="s">
        <v>115</v>
      </c>
      <c r="D47" s="173"/>
      <c r="E47" s="114">
        <f>+Formulaire_demande!F106</f>
        <v>0</v>
      </c>
      <c r="F47" s="66"/>
      <c r="G47" s="66"/>
      <c r="H47" s="122"/>
      <c r="I47" s="115"/>
      <c r="J47" s="81"/>
    </row>
    <row r="48" spans="2:10" ht="24" customHeight="1" x14ac:dyDescent="0.3">
      <c r="B48" s="72"/>
      <c r="C48" s="180" t="s">
        <v>211</v>
      </c>
      <c r="D48" s="181"/>
      <c r="E48" s="123">
        <f>+Formulaire_demande!F107</f>
        <v>0</v>
      </c>
      <c r="F48" s="66"/>
      <c r="G48" s="66"/>
      <c r="H48" s="122"/>
      <c r="I48" s="115"/>
      <c r="J48" s="81"/>
    </row>
    <row r="49" spans="2:14" ht="42" customHeight="1" x14ac:dyDescent="0.3">
      <c r="B49" s="72"/>
      <c r="C49" s="180" t="s">
        <v>212</v>
      </c>
      <c r="D49" s="181"/>
      <c r="E49" s="124">
        <f>+Formulaire_demande!F108</f>
        <v>0</v>
      </c>
      <c r="F49" s="66"/>
      <c r="G49" s="66"/>
      <c r="H49" s="122"/>
      <c r="I49" s="115"/>
      <c r="J49" s="81"/>
    </row>
    <row r="50" spans="2:14" ht="24" customHeight="1" x14ac:dyDescent="0.3">
      <c r="B50" s="72"/>
      <c r="C50" s="196" t="s">
        <v>213</v>
      </c>
      <c r="D50" s="195"/>
      <c r="E50" s="123">
        <f>+Formulaire_demande!F109</f>
        <v>0</v>
      </c>
      <c r="F50" s="66"/>
      <c r="G50" s="66"/>
      <c r="H50" s="122"/>
      <c r="I50" s="115"/>
      <c r="J50" s="81"/>
    </row>
    <row r="51" spans="2:14" ht="35.5" customHeight="1" x14ac:dyDescent="0.3">
      <c r="B51" s="72"/>
      <c r="C51" s="228" t="s">
        <v>214</v>
      </c>
      <c r="D51" s="229"/>
      <c r="E51" s="125">
        <f>+Formulaire_demande!F110</f>
        <v>0</v>
      </c>
      <c r="F51" s="67"/>
      <c r="G51" s="67"/>
      <c r="H51" s="126"/>
      <c r="I51" s="90"/>
      <c r="J51" s="81"/>
      <c r="M51" s="264" t="s">
        <v>225</v>
      </c>
      <c r="N51" s="127"/>
    </row>
    <row r="52" spans="2:14" ht="10" customHeight="1" x14ac:dyDescent="0.3">
      <c r="B52" s="72"/>
      <c r="J52" s="81"/>
      <c r="M52" s="265"/>
      <c r="N52" s="128"/>
    </row>
    <row r="53" spans="2:14" ht="22" customHeight="1" x14ac:dyDescent="0.3">
      <c r="B53" s="72"/>
      <c r="C53" s="226" t="s">
        <v>223</v>
      </c>
      <c r="D53" s="227"/>
      <c r="E53" s="129">
        <f>+Formulaire_demande!E178</f>
        <v>0</v>
      </c>
      <c r="F53" s="70"/>
      <c r="G53" s="70"/>
      <c r="H53" s="70"/>
      <c r="I53" s="71"/>
      <c r="J53" s="81"/>
      <c r="M53" s="130" t="s">
        <v>226</v>
      </c>
      <c r="N53" s="131">
        <f>Formulaire_demande!E164</f>
        <v>0</v>
      </c>
    </row>
    <row r="54" spans="2:14" ht="22" customHeight="1" x14ac:dyDescent="0.3">
      <c r="B54" s="72"/>
      <c r="C54" s="172" t="s">
        <v>85</v>
      </c>
      <c r="D54" s="173"/>
      <c r="E54" s="132">
        <f>+Formulaire_demande!H164</f>
        <v>0</v>
      </c>
      <c r="F54" s="66"/>
      <c r="G54" s="66"/>
      <c r="H54" s="66"/>
      <c r="I54" s="69"/>
      <c r="J54" s="81"/>
      <c r="M54" s="130" t="s">
        <v>227</v>
      </c>
      <c r="N54" s="131">
        <f>SUM(Formulaire_demande!E178,Formulaire_demande!E180,Formulaire_demande!E184,Formulaire_demande!E188)</f>
        <v>0</v>
      </c>
    </row>
    <row r="55" spans="2:14" ht="22" customHeight="1" x14ac:dyDescent="0.3">
      <c r="B55" s="72"/>
      <c r="C55" s="172" t="s">
        <v>86</v>
      </c>
      <c r="D55" s="173"/>
      <c r="E55" s="132">
        <f>+E54*0.5</f>
        <v>0</v>
      </c>
      <c r="F55" s="66"/>
      <c r="G55" s="66"/>
      <c r="H55" s="66"/>
      <c r="I55" s="69"/>
      <c r="J55" s="81"/>
      <c r="M55" s="133" t="s">
        <v>228</v>
      </c>
      <c r="N55" s="134" t="e">
        <f>+N54/N53</f>
        <v>#DIV/0!</v>
      </c>
    </row>
    <row r="56" spans="2:14" ht="22" customHeight="1" x14ac:dyDescent="0.3">
      <c r="B56" s="72"/>
      <c r="C56" s="172" t="s">
        <v>19</v>
      </c>
      <c r="D56" s="173"/>
      <c r="E56" s="123">
        <f>Formulaire_demande!E177</f>
        <v>0</v>
      </c>
      <c r="F56" s="66"/>
      <c r="G56" s="66"/>
      <c r="H56" s="66"/>
      <c r="I56" s="69"/>
      <c r="J56" s="81"/>
    </row>
    <row r="57" spans="2:14" ht="22" customHeight="1" x14ac:dyDescent="0.3">
      <c r="B57" s="72"/>
      <c r="C57" s="172" t="s">
        <v>111</v>
      </c>
      <c r="D57" s="173"/>
      <c r="E57" s="132">
        <f>Formulaire_demande!E179</f>
        <v>0</v>
      </c>
      <c r="F57" s="66"/>
      <c r="G57" s="66"/>
      <c r="H57" s="66"/>
      <c r="I57" s="69"/>
      <c r="J57" s="81"/>
      <c r="M57" s="264" t="s">
        <v>229</v>
      </c>
      <c r="N57" s="127"/>
    </row>
    <row r="58" spans="2:14" ht="20" customHeight="1" x14ac:dyDescent="0.3">
      <c r="B58" s="72"/>
      <c r="C58" s="267" t="s">
        <v>224</v>
      </c>
      <c r="D58" s="268"/>
      <c r="E58" s="135">
        <f>SUM(E53,E59,E60,E61,E62,E63)</f>
        <v>0</v>
      </c>
      <c r="F58" s="269" t="str">
        <f>IF(E58=0,"","Total incluant le montant demandé à la SODEC")</f>
        <v/>
      </c>
      <c r="G58" s="269"/>
      <c r="H58" s="269"/>
      <c r="I58" s="69"/>
      <c r="J58" s="81"/>
      <c r="M58" s="265"/>
      <c r="N58" s="128"/>
    </row>
    <row r="59" spans="2:14" ht="20" customHeight="1" x14ac:dyDescent="0.3">
      <c r="B59" s="72"/>
      <c r="C59" s="233" t="s">
        <v>262</v>
      </c>
      <c r="D59" s="234"/>
      <c r="E59" s="123">
        <f>Formulaire_demande!E180</f>
        <v>0</v>
      </c>
      <c r="F59" s="282"/>
      <c r="G59" s="282"/>
      <c r="H59" s="123"/>
      <c r="I59" s="69"/>
      <c r="J59" s="81"/>
      <c r="M59" s="130" t="s">
        <v>226</v>
      </c>
      <c r="N59" s="131">
        <f>Formulaire_demande!E164</f>
        <v>0</v>
      </c>
    </row>
    <row r="60" spans="2:14" ht="20" customHeight="1" x14ac:dyDescent="0.3">
      <c r="B60" s="72"/>
      <c r="C60" s="233" t="s">
        <v>284</v>
      </c>
      <c r="D60" s="234"/>
      <c r="E60" s="123">
        <f>Formulaire_demande!E184</f>
        <v>0</v>
      </c>
      <c r="F60" s="282"/>
      <c r="G60" s="282"/>
      <c r="H60" s="123"/>
      <c r="I60" s="69"/>
      <c r="J60" s="81"/>
      <c r="M60" s="130" t="s">
        <v>230</v>
      </c>
      <c r="N60" s="131">
        <f>SUM(Formulaire_demande!E177,Formulaire_demande!E179)</f>
        <v>0</v>
      </c>
    </row>
    <row r="61" spans="2:14" ht="32" customHeight="1" x14ac:dyDescent="0.3">
      <c r="B61" s="72"/>
      <c r="C61" s="561" t="s">
        <v>285</v>
      </c>
      <c r="D61" s="562"/>
      <c r="E61" s="123">
        <f>Formulaire_demande!E188</f>
        <v>0</v>
      </c>
      <c r="F61" s="136"/>
      <c r="G61" s="136"/>
      <c r="H61" s="123"/>
      <c r="I61" s="69"/>
      <c r="J61" s="81"/>
      <c r="M61" s="133" t="s">
        <v>263</v>
      </c>
      <c r="N61" s="134" t="e">
        <f>+N60/N59</f>
        <v>#DIV/0!</v>
      </c>
    </row>
    <row r="62" spans="2:14" ht="20" customHeight="1" x14ac:dyDescent="0.3">
      <c r="B62" s="72"/>
      <c r="C62" s="561" t="s">
        <v>258</v>
      </c>
      <c r="D62" s="564"/>
      <c r="E62" s="563">
        <f>Formulaire_demande!E192</f>
        <v>0</v>
      </c>
      <c r="F62" s="565"/>
      <c r="G62" s="565"/>
      <c r="H62" s="563"/>
      <c r="I62" s="69"/>
      <c r="J62" s="81"/>
    </row>
    <row r="63" spans="2:14" ht="20" customHeight="1" x14ac:dyDescent="0.3">
      <c r="B63" s="72"/>
      <c r="C63" s="231" t="s">
        <v>282</v>
      </c>
      <c r="D63" s="232"/>
      <c r="E63" s="125">
        <f>Formulaire_demande!E196</f>
        <v>0</v>
      </c>
      <c r="F63" s="230"/>
      <c r="G63" s="230"/>
      <c r="H63" s="125"/>
      <c r="I63" s="68"/>
      <c r="J63" s="81"/>
    </row>
    <row r="64" spans="2:14" ht="10" customHeight="1" x14ac:dyDescent="0.3">
      <c r="B64" s="72"/>
      <c r="J64" s="81"/>
    </row>
    <row r="65" spans="2:14" ht="22" customHeight="1" x14ac:dyDescent="0.3">
      <c r="B65" s="72"/>
      <c r="C65" s="212" t="s">
        <v>87</v>
      </c>
      <c r="D65" s="213"/>
      <c r="E65" s="216"/>
      <c r="F65" s="137"/>
      <c r="G65" s="137"/>
      <c r="H65" s="138" t="s">
        <v>180</v>
      </c>
      <c r="I65" s="139">
        <f>ROUND(E65*0.7,0)</f>
        <v>0</v>
      </c>
      <c r="J65" s="81"/>
      <c r="M65" s="87"/>
    </row>
    <row r="66" spans="2:14" ht="22" customHeight="1" x14ac:dyDescent="0.3">
      <c r="B66" s="72"/>
      <c r="C66" s="214"/>
      <c r="D66" s="215"/>
      <c r="E66" s="217"/>
      <c r="F66" s="46"/>
      <c r="G66" s="46"/>
      <c r="H66" s="140" t="s">
        <v>88</v>
      </c>
      <c r="I66" s="141">
        <f>+E65-I65</f>
        <v>0</v>
      </c>
      <c r="J66" s="81"/>
    </row>
    <row r="67" spans="2:14" ht="32.15" customHeight="1" x14ac:dyDescent="0.3">
      <c r="B67" s="72"/>
      <c r="C67" s="142"/>
      <c r="D67" s="75"/>
      <c r="E67" s="76"/>
      <c r="F67" s="46"/>
      <c r="G67" s="46"/>
      <c r="H67" s="140"/>
      <c r="I67" s="143"/>
      <c r="J67" s="81"/>
    </row>
    <row r="68" spans="2:14" ht="50" customHeight="1" x14ac:dyDescent="0.3">
      <c r="B68" s="72"/>
      <c r="C68" s="220" t="s">
        <v>192</v>
      </c>
      <c r="D68" s="202"/>
      <c r="E68" s="202"/>
      <c r="G68" s="144" t="s">
        <v>193</v>
      </c>
      <c r="I68" s="145" t="s">
        <v>268</v>
      </c>
      <c r="J68" s="81"/>
      <c r="M68" s="146" t="str">
        <f>IF(M69="","","ATTENTION")</f>
        <v/>
      </c>
      <c r="N68" s="147"/>
    </row>
    <row r="69" spans="2:14" ht="24" customHeight="1" x14ac:dyDescent="0.3">
      <c r="B69" s="72"/>
      <c r="C69" s="218"/>
      <c r="D69" s="219"/>
      <c r="E69" s="219"/>
      <c r="G69" s="166"/>
      <c r="I69" s="167" t="str">
        <f>IF(G69="","",ROUND($E$65*G69,0))</f>
        <v/>
      </c>
      <c r="J69" s="81"/>
      <c r="M69" s="148" t="str">
        <f>IF(SUM(G69:G71)&gt;100%,"Réviser les pourcentages","")</f>
        <v/>
      </c>
    </row>
    <row r="70" spans="2:14" ht="24" customHeight="1" x14ac:dyDescent="0.3">
      <c r="B70" s="72"/>
      <c r="C70" s="218"/>
      <c r="D70" s="219"/>
      <c r="E70" s="219"/>
      <c r="G70" s="166"/>
      <c r="I70" s="167" t="str">
        <f>IF(G70="","",ROUND($E$65*G70,0))</f>
        <v/>
      </c>
      <c r="J70" s="81"/>
    </row>
    <row r="71" spans="2:14" ht="24" customHeight="1" x14ac:dyDescent="0.3">
      <c r="B71" s="72"/>
      <c r="C71" s="218"/>
      <c r="D71" s="219"/>
      <c r="E71" s="219"/>
      <c r="G71" s="166"/>
      <c r="I71" s="167" t="str">
        <f>IF(G71="","",ROUND($E$65*G71,0))</f>
        <v/>
      </c>
      <c r="J71" s="81"/>
    </row>
    <row r="72" spans="2:14" ht="10" customHeight="1" x14ac:dyDescent="0.3">
      <c r="B72" s="72"/>
      <c r="C72" s="149"/>
      <c r="D72" s="150"/>
      <c r="E72" s="151"/>
      <c r="F72" s="152"/>
      <c r="G72" s="151"/>
      <c r="H72" s="153"/>
      <c r="I72" s="154"/>
      <c r="J72" s="81"/>
    </row>
    <row r="73" spans="2:14" ht="10" customHeight="1" x14ac:dyDescent="0.3">
      <c r="B73" s="72"/>
      <c r="C73" s="155"/>
      <c r="D73" s="155"/>
      <c r="F73" s="156"/>
      <c r="H73" s="157"/>
      <c r="J73" s="81"/>
    </row>
    <row r="74" spans="2:14" ht="22.5" customHeight="1" x14ac:dyDescent="0.3">
      <c r="B74" s="72"/>
      <c r="C74" s="221" t="s">
        <v>160</v>
      </c>
      <c r="D74" s="222"/>
      <c r="E74" s="222"/>
      <c r="F74" s="222"/>
      <c r="G74" s="222"/>
      <c r="H74" s="222"/>
      <c r="I74" s="223"/>
      <c r="J74" s="81"/>
    </row>
    <row r="75" spans="2:14" ht="36" customHeight="1" x14ac:dyDescent="0.3">
      <c r="B75" s="72"/>
      <c r="C75" s="274" t="s">
        <v>265</v>
      </c>
      <c r="D75" s="275"/>
      <c r="E75" s="275"/>
      <c r="F75" s="275"/>
      <c r="G75" s="276"/>
      <c r="H75" s="276"/>
      <c r="I75" s="277"/>
      <c r="J75" s="81"/>
    </row>
    <row r="76" spans="2:14" ht="30" customHeight="1" x14ac:dyDescent="0.3">
      <c r="B76" s="72"/>
      <c r="C76" s="274" t="s">
        <v>161</v>
      </c>
      <c r="D76" s="275"/>
      <c r="E76" s="275"/>
      <c r="F76" s="275"/>
      <c r="G76" s="280"/>
      <c r="H76" s="280"/>
      <c r="I76" s="281"/>
      <c r="J76" s="81"/>
    </row>
    <row r="77" spans="2:14" ht="30" customHeight="1" x14ac:dyDescent="0.3">
      <c r="B77" s="72"/>
      <c r="C77" s="274" t="s">
        <v>162</v>
      </c>
      <c r="D77" s="275"/>
      <c r="E77" s="275"/>
      <c r="F77" s="275"/>
      <c r="G77" s="276"/>
      <c r="H77" s="276"/>
      <c r="I77" s="277"/>
      <c r="J77" s="81"/>
    </row>
    <row r="78" spans="2:14" ht="36" customHeight="1" x14ac:dyDescent="0.3">
      <c r="B78" s="72"/>
      <c r="C78" s="274" t="s">
        <v>269</v>
      </c>
      <c r="D78" s="275"/>
      <c r="E78" s="275"/>
      <c r="F78" s="275"/>
      <c r="G78" s="276"/>
      <c r="H78" s="276"/>
      <c r="I78" s="277"/>
      <c r="J78" s="81"/>
    </row>
    <row r="79" spans="2:14" ht="10" customHeight="1" x14ac:dyDescent="0.3">
      <c r="B79" s="72"/>
      <c r="C79" s="149"/>
      <c r="D79" s="150"/>
      <c r="E79" s="151"/>
      <c r="F79" s="152"/>
      <c r="G79" s="151"/>
      <c r="H79" s="153"/>
      <c r="I79" s="154"/>
      <c r="J79" s="81"/>
    </row>
    <row r="80" spans="2:14" ht="29.5" customHeight="1" x14ac:dyDescent="0.3">
      <c r="B80" s="72"/>
      <c r="C80" s="221" t="s">
        <v>104</v>
      </c>
      <c r="D80" s="222"/>
      <c r="E80" s="222"/>
      <c r="F80" s="222"/>
      <c r="G80" s="222"/>
      <c r="H80" s="222"/>
      <c r="I80" s="223"/>
      <c r="J80" s="81"/>
      <c r="M80" s="158"/>
    </row>
    <row r="81" spans="2:10" ht="120" customHeight="1" x14ac:dyDescent="0.3">
      <c r="B81" s="72"/>
      <c r="C81" s="271"/>
      <c r="D81" s="272"/>
      <c r="E81" s="272"/>
      <c r="F81" s="272"/>
      <c r="G81" s="272"/>
      <c r="H81" s="272"/>
      <c r="I81" s="273"/>
      <c r="J81" s="81"/>
    </row>
    <row r="82" spans="2:10" x14ac:dyDescent="0.3">
      <c r="B82" s="72"/>
      <c r="J82" s="81"/>
    </row>
    <row r="83" spans="2:10" x14ac:dyDescent="0.3">
      <c r="B83" s="72"/>
      <c r="J83" s="81"/>
    </row>
    <row r="84" spans="2:10" x14ac:dyDescent="0.3">
      <c r="B84" s="72"/>
      <c r="J84" s="81"/>
    </row>
    <row r="85" spans="2:10" ht="15.5" x14ac:dyDescent="0.3">
      <c r="B85" s="72"/>
      <c r="C85" s="279"/>
      <c r="D85" s="279"/>
      <c r="E85" s="159"/>
      <c r="F85" s="46"/>
      <c r="G85" s="283"/>
      <c r="H85" s="283"/>
      <c r="I85" s="159"/>
      <c r="J85" s="81"/>
    </row>
    <row r="86" spans="2:10" ht="15.5" x14ac:dyDescent="0.3">
      <c r="B86" s="72"/>
      <c r="C86" s="278"/>
      <c r="D86" s="278"/>
      <c r="E86" s="160" t="s">
        <v>89</v>
      </c>
      <c r="F86" s="46"/>
      <c r="G86" s="161" t="s">
        <v>90</v>
      </c>
      <c r="H86" s="162"/>
      <c r="I86" s="163" t="s">
        <v>89</v>
      </c>
      <c r="J86" s="81"/>
    </row>
    <row r="87" spans="2:10" ht="32.15" customHeight="1" x14ac:dyDescent="0.3">
      <c r="B87" s="72"/>
      <c r="C87" s="266" t="s">
        <v>270</v>
      </c>
      <c r="D87" s="266"/>
      <c r="E87" s="266"/>
      <c r="F87" s="46"/>
      <c r="G87" s="270" t="s">
        <v>91</v>
      </c>
      <c r="H87" s="270"/>
      <c r="I87" s="270"/>
      <c r="J87" s="81"/>
    </row>
    <row r="88" spans="2:10" ht="14.5" thickBot="1" x14ac:dyDescent="0.35">
      <c r="B88" s="164"/>
      <c r="C88" s="82"/>
      <c r="D88" s="82"/>
      <c r="E88" s="82"/>
      <c r="F88" s="82"/>
      <c r="G88" s="82"/>
      <c r="H88" s="82"/>
      <c r="I88" s="82"/>
      <c r="J88" s="165"/>
    </row>
  </sheetData>
  <sheetProtection algorithmName="SHA-512" hashValue="qI7h5o5mYpd7QWcaB+Meub3NjEex0GFC8mb+nuKx0PlsZ/jLbvAPoEze8AUgP+b73vjvtFRPrwZ8DbVAbOTu+Q==" saltValue="JieaxVTPbTnphoVXBzXc4A==" spinCount="100000" sheet="1" objects="1" scenarios="1" formatRows="0"/>
  <mergeCells count="106">
    <mergeCell ref="C63:D63"/>
    <mergeCell ref="F63:G63"/>
    <mergeCell ref="M57:M58"/>
    <mergeCell ref="M51:M52"/>
    <mergeCell ref="C87:E87"/>
    <mergeCell ref="C80:I80"/>
    <mergeCell ref="C56:D56"/>
    <mergeCell ref="C58:D58"/>
    <mergeCell ref="C59:D59"/>
    <mergeCell ref="C60:D60"/>
    <mergeCell ref="F58:H58"/>
    <mergeCell ref="G87:I87"/>
    <mergeCell ref="C81:I81"/>
    <mergeCell ref="C75:F75"/>
    <mergeCell ref="C76:F76"/>
    <mergeCell ref="C77:F77"/>
    <mergeCell ref="C78:F78"/>
    <mergeCell ref="G75:I75"/>
    <mergeCell ref="C86:D86"/>
    <mergeCell ref="C85:D85"/>
    <mergeCell ref="G78:I78"/>
    <mergeCell ref="G76:I76"/>
    <mergeCell ref="G77:I77"/>
    <mergeCell ref="F59:G59"/>
    <mergeCell ref="F60:G60"/>
    <mergeCell ref="G85:H85"/>
    <mergeCell ref="G43:H43"/>
    <mergeCell ref="G45:H45"/>
    <mergeCell ref="E25:I25"/>
    <mergeCell ref="E30:I30"/>
    <mergeCell ref="E37:I37"/>
    <mergeCell ref="E31:I31"/>
    <mergeCell ref="C25:D25"/>
    <mergeCell ref="C36:D36"/>
    <mergeCell ref="C57:D57"/>
    <mergeCell ref="C40:D40"/>
    <mergeCell ref="C46:D46"/>
    <mergeCell ref="C41:D41"/>
    <mergeCell ref="M11:M12"/>
    <mergeCell ref="M25:M26"/>
    <mergeCell ref="E12:I12"/>
    <mergeCell ref="C8:D8"/>
    <mergeCell ref="C9:D9"/>
    <mergeCell ref="C10:D10"/>
    <mergeCell ref="C11:D11"/>
    <mergeCell ref="C12:D12"/>
    <mergeCell ref="C13:D13"/>
    <mergeCell ref="C14:D14"/>
    <mergeCell ref="E17:I17"/>
    <mergeCell ref="E22:I22"/>
    <mergeCell ref="E23:I23"/>
    <mergeCell ref="C16:D16"/>
    <mergeCell ref="C17:D17"/>
    <mergeCell ref="C18:D18"/>
    <mergeCell ref="C20:D20"/>
    <mergeCell ref="C21:D21"/>
    <mergeCell ref="E8:F8"/>
    <mergeCell ref="E10:I10"/>
    <mergeCell ref="E1:J1"/>
    <mergeCell ref="H8:I8"/>
    <mergeCell ref="E11:I11"/>
    <mergeCell ref="E16:I16"/>
    <mergeCell ref="E9:I9"/>
    <mergeCell ref="C6:I6"/>
    <mergeCell ref="E36:F36"/>
    <mergeCell ref="C23:D23"/>
    <mergeCell ref="E13:I13"/>
    <mergeCell ref="E14:F14"/>
    <mergeCell ref="H14:I14"/>
    <mergeCell ref="E32:I32"/>
    <mergeCell ref="C26:D26"/>
    <mergeCell ref="C27:D27"/>
    <mergeCell ref="C30:D30"/>
    <mergeCell ref="E18:I18"/>
    <mergeCell ref="E20:I20"/>
    <mergeCell ref="E21:I21"/>
    <mergeCell ref="C22:D22"/>
    <mergeCell ref="C31:D31"/>
    <mergeCell ref="E26:I26"/>
    <mergeCell ref="E27:F27"/>
    <mergeCell ref="C32:D32"/>
    <mergeCell ref="C34:D34"/>
    <mergeCell ref="C65:D66"/>
    <mergeCell ref="E65:E66"/>
    <mergeCell ref="C69:E69"/>
    <mergeCell ref="C70:E70"/>
    <mergeCell ref="C71:E71"/>
    <mergeCell ref="C68:E68"/>
    <mergeCell ref="C74:I74"/>
    <mergeCell ref="C37:D37"/>
    <mergeCell ref="C38:D38"/>
    <mergeCell ref="G42:H42"/>
    <mergeCell ref="C47:D47"/>
    <mergeCell ref="C50:D50"/>
    <mergeCell ref="C53:D53"/>
    <mergeCell ref="C54:D54"/>
    <mergeCell ref="C55:D55"/>
    <mergeCell ref="C48:D48"/>
    <mergeCell ref="C49:D49"/>
    <mergeCell ref="C51:D51"/>
    <mergeCell ref="F62:G62"/>
    <mergeCell ref="C62:D62"/>
    <mergeCell ref="C61:D61"/>
    <mergeCell ref="C42:D42"/>
    <mergeCell ref="C43:D43"/>
    <mergeCell ref="C44:D44"/>
  </mergeCells>
  <conditionalFormatting sqref="E18:I18">
    <cfRule type="containsText" dxfId="3" priority="4" operator="containsText" text="L'adresse courriel du représentant officiel est manquante">
      <formula>NOT(ISERROR(SEARCH("L'adresse courriel du représentant officiel est manquante",E18)))</formula>
    </cfRule>
  </conditionalFormatting>
  <conditionalFormatting sqref="M68">
    <cfRule type="containsText" dxfId="0" priority="5" operator="containsText" text="ATTENTION">
      <formula>NOT(ISERROR(SEARCH("ATTENTION",M68)))</formula>
    </cfRule>
  </conditionalFormatting>
  <conditionalFormatting sqref="N55">
    <cfRule type="expression" dxfId="2" priority="3">
      <formula>N55&gt;70%</formula>
    </cfRule>
  </conditionalFormatting>
  <conditionalFormatting sqref="N61">
    <cfRule type="expression" dxfId="1" priority="1">
      <formula>N61&lt;30%</formula>
    </cfRule>
  </conditionalFormatting>
  <printOptions horizontalCentered="1"/>
  <pageMargins left="0.25" right="0.25" top="0.75" bottom="0.75" header="0.3" footer="0.3"/>
  <pageSetup paperSize="3" scale="88" fitToHeight="3" orientation="portrait" r:id="rId1"/>
  <headerFooter>
    <oddFooter>&amp;L&amp;"Calibri,Italique"&amp;9Direction générale affaires internationales, exportation et mise en marché du cinéma&amp;R&amp;P/&amp;N</oddFooter>
  </headerFooter>
  <ignoredErrors>
    <ignoredError xmlns:x16r3="http://schemas.microsoft.com/office/spreadsheetml/2018/08/main" sqref="E42:E44" x16r3:misleadingForma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A06383-B7F5-44C3-A282-67DAF57940DB}">
          <x14:formula1>
            <xm:f>Paramètres!$F$2:$F$3</xm:f>
          </x14:formula1>
          <xm:sqref>M5</xm:sqref>
        </x14:dataValidation>
        <x14:dataValidation type="list" allowBlank="1" showInputMessage="1" showErrorMessage="1" prompt="Sélectionner dans la liste" xr:uid="{951DF097-5C52-4BED-A9E1-FA9D93C55925}">
          <x14:formula1>
            <xm:f>Paramètres!$P$1</xm:f>
          </x14:formula1>
          <xm:sqref>N11 N25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P66"/>
  <sheetViews>
    <sheetView workbookViewId="0"/>
  </sheetViews>
  <sheetFormatPr baseColWidth="10" defaultColWidth="10.81640625" defaultRowHeight="14" x14ac:dyDescent="0.3"/>
  <cols>
    <col min="1" max="1" width="15.7265625" style="2" bestFit="1" customWidth="1"/>
    <col min="2" max="2" width="16.453125" style="2" customWidth="1"/>
    <col min="3" max="3" width="13.7265625" style="1" bestFit="1" customWidth="1"/>
    <col min="4" max="4" width="26.26953125" style="1" bestFit="1" customWidth="1"/>
    <col min="5" max="5" width="26.26953125" style="1" customWidth="1"/>
    <col min="6" max="6" width="10.81640625" style="2"/>
    <col min="7" max="7" width="12.54296875" style="2" bestFit="1" customWidth="1"/>
    <col min="8" max="8" width="29" style="1" bestFit="1" customWidth="1"/>
    <col min="9" max="9" width="21" style="1" bestFit="1" customWidth="1"/>
    <col min="10" max="10" width="29" style="1" customWidth="1"/>
    <col min="11" max="11" width="8.81640625" style="1" bestFit="1" customWidth="1"/>
    <col min="12" max="12" width="7.81640625" style="2" bestFit="1" customWidth="1"/>
    <col min="13" max="13" width="13.81640625" style="2" bestFit="1" customWidth="1"/>
    <col min="14" max="14" width="20.81640625" style="2" bestFit="1" customWidth="1"/>
    <col min="15" max="15" width="11.54296875" style="1" bestFit="1" customWidth="1"/>
    <col min="16" max="16384" width="10.81640625" style="1"/>
  </cols>
  <sheetData>
    <row r="1" spans="1:16" ht="14.5" x14ac:dyDescent="0.35">
      <c r="A1" s="4" t="s">
        <v>15</v>
      </c>
      <c r="B1" s="4" t="s">
        <v>12</v>
      </c>
      <c r="C1" s="13" t="s">
        <v>82</v>
      </c>
      <c r="D1" s="13" t="s">
        <v>132</v>
      </c>
      <c r="E1" s="13" t="s">
        <v>247</v>
      </c>
      <c r="F1" s="4" t="s">
        <v>13</v>
      </c>
      <c r="G1" s="4" t="s">
        <v>14</v>
      </c>
      <c r="H1" s="5" t="s">
        <v>40</v>
      </c>
      <c r="I1" s="5" t="s">
        <v>59</v>
      </c>
      <c r="J1" s="5" t="s">
        <v>43</v>
      </c>
      <c r="K1" s="5" t="s">
        <v>113</v>
      </c>
      <c r="L1" s="6" t="s">
        <v>38</v>
      </c>
      <c r="M1" s="6" t="s">
        <v>26</v>
      </c>
      <c r="N1" s="6" t="s">
        <v>26</v>
      </c>
      <c r="O1" s="6" t="s">
        <v>27</v>
      </c>
      <c r="P1" s="1" t="s">
        <v>188</v>
      </c>
    </row>
    <row r="2" spans="1:16" ht="15.5" x14ac:dyDescent="0.35">
      <c r="A2" s="3" t="s">
        <v>6</v>
      </c>
      <c r="B2" s="3" t="s">
        <v>20</v>
      </c>
      <c r="C2" s="14" t="s">
        <v>83</v>
      </c>
      <c r="D2" s="17" t="s">
        <v>133</v>
      </c>
      <c r="E2" s="17" t="s">
        <v>248</v>
      </c>
      <c r="F2" s="2" t="s">
        <v>209</v>
      </c>
      <c r="G2" s="2" t="s">
        <v>22</v>
      </c>
      <c r="H2" s="1" t="s">
        <v>23</v>
      </c>
      <c r="I2" s="1" t="s">
        <v>60</v>
      </c>
      <c r="J2" s="1" t="s">
        <v>44</v>
      </c>
      <c r="K2" s="1" t="s">
        <v>255</v>
      </c>
      <c r="L2" s="10">
        <v>1</v>
      </c>
      <c r="M2" s="10" t="s">
        <v>28</v>
      </c>
      <c r="N2" s="10" t="s">
        <v>29</v>
      </c>
      <c r="O2" s="7">
        <v>0.1</v>
      </c>
    </row>
    <row r="3" spans="1:16" ht="15.5" x14ac:dyDescent="0.35">
      <c r="A3" s="3" t="s">
        <v>7</v>
      </c>
      <c r="B3" s="3" t="s">
        <v>21</v>
      </c>
      <c r="C3" s="14" t="s">
        <v>84</v>
      </c>
      <c r="D3" s="17" t="s">
        <v>134</v>
      </c>
      <c r="E3" s="17" t="s">
        <v>249</v>
      </c>
      <c r="F3" s="2" t="s">
        <v>210</v>
      </c>
      <c r="G3" s="2" t="s">
        <v>23</v>
      </c>
      <c r="H3" s="1" t="s">
        <v>41</v>
      </c>
      <c r="I3" s="1" t="s">
        <v>61</v>
      </c>
      <c r="J3" s="1" t="s">
        <v>45</v>
      </c>
      <c r="K3" s="1" t="s">
        <v>256</v>
      </c>
      <c r="L3" s="10">
        <v>2</v>
      </c>
      <c r="M3" s="10" t="s">
        <v>30</v>
      </c>
      <c r="N3" s="10" t="s">
        <v>31</v>
      </c>
      <c r="O3" s="7">
        <v>0.2</v>
      </c>
    </row>
    <row r="4" spans="1:16" ht="15.5" x14ac:dyDescent="0.35">
      <c r="A4" s="3" t="s">
        <v>8</v>
      </c>
      <c r="B4" s="3" t="s">
        <v>48</v>
      </c>
      <c r="C4" s="14"/>
      <c r="D4" s="17" t="s">
        <v>135</v>
      </c>
      <c r="E4" s="17" t="s">
        <v>250</v>
      </c>
      <c r="G4" s="2" t="s">
        <v>24</v>
      </c>
      <c r="H4" s="1" t="s">
        <v>42</v>
      </c>
      <c r="J4" s="1" t="s">
        <v>46</v>
      </c>
      <c r="L4" s="10">
        <v>3</v>
      </c>
      <c r="M4" s="10" t="s">
        <v>32</v>
      </c>
      <c r="N4" s="10" t="s">
        <v>33</v>
      </c>
      <c r="O4" s="8">
        <v>0.3</v>
      </c>
    </row>
    <row r="5" spans="1:16" ht="15.5" x14ac:dyDescent="0.35">
      <c r="B5" s="3"/>
      <c r="C5" s="14"/>
      <c r="D5" s="17"/>
      <c r="E5" s="17"/>
      <c r="L5" s="10">
        <v>4</v>
      </c>
      <c r="M5" s="10" t="s">
        <v>34</v>
      </c>
      <c r="N5" s="10" t="s">
        <v>35</v>
      </c>
      <c r="O5" s="8">
        <v>0.4</v>
      </c>
    </row>
    <row r="6" spans="1:16" ht="14.5" x14ac:dyDescent="0.35">
      <c r="C6" s="14"/>
      <c r="D6" s="17"/>
      <c r="E6" s="17"/>
      <c r="L6" s="10">
        <v>5</v>
      </c>
      <c r="M6" s="10"/>
      <c r="N6" s="10" t="s">
        <v>36</v>
      </c>
      <c r="O6" s="8">
        <v>0.5</v>
      </c>
    </row>
    <row r="7" spans="1:16" ht="14.5" x14ac:dyDescent="0.35">
      <c r="D7" s="17"/>
      <c r="E7" s="17"/>
      <c r="L7" s="10">
        <v>6</v>
      </c>
      <c r="M7" s="10"/>
      <c r="N7" s="10"/>
      <c r="O7" s="8">
        <v>0.6</v>
      </c>
    </row>
    <row r="8" spans="1:16" ht="14.5" x14ac:dyDescent="0.35">
      <c r="D8" s="17"/>
      <c r="E8" s="17"/>
      <c r="L8" s="10">
        <v>7</v>
      </c>
      <c r="M8" s="10"/>
      <c r="N8" s="10"/>
      <c r="O8" s="7">
        <v>0.7</v>
      </c>
    </row>
    <row r="9" spans="1:16" ht="14.5" x14ac:dyDescent="0.35">
      <c r="L9" s="10">
        <v>8</v>
      </c>
      <c r="M9" s="10"/>
      <c r="N9" s="10"/>
      <c r="O9" s="7">
        <v>0.8</v>
      </c>
    </row>
    <row r="10" spans="1:16" ht="14.5" x14ac:dyDescent="0.35">
      <c r="L10" s="10">
        <v>9</v>
      </c>
      <c r="M10" s="10"/>
      <c r="N10" s="10"/>
      <c r="O10" s="7">
        <v>0.9</v>
      </c>
    </row>
    <row r="11" spans="1:16" ht="14.5" x14ac:dyDescent="0.35">
      <c r="L11" s="10">
        <v>10</v>
      </c>
      <c r="M11" s="10"/>
      <c r="N11" s="10"/>
      <c r="O11" s="7">
        <v>1</v>
      </c>
    </row>
    <row r="12" spans="1:16" ht="14.5" x14ac:dyDescent="0.35">
      <c r="L12" s="10"/>
      <c r="M12" s="10"/>
      <c r="N12" s="10"/>
      <c r="O12" s="9" t="s">
        <v>37</v>
      </c>
    </row>
    <row r="21" spans="13:15" ht="14.5" x14ac:dyDescent="0.35">
      <c r="O21"/>
    </row>
    <row r="22" spans="13:15" ht="14.5" x14ac:dyDescent="0.35">
      <c r="O22"/>
    </row>
    <row r="23" spans="13:15" ht="14.5" x14ac:dyDescent="0.35">
      <c r="M23" s="12"/>
      <c r="O23"/>
    </row>
    <row r="24" spans="13:15" ht="14.5" x14ac:dyDescent="0.35">
      <c r="O24"/>
    </row>
    <row r="25" spans="13:15" ht="14.5" x14ac:dyDescent="0.35">
      <c r="O25"/>
    </row>
    <row r="26" spans="13:15" ht="14.5" x14ac:dyDescent="0.35">
      <c r="O26"/>
    </row>
    <row r="27" spans="13:15" ht="78.650000000000006" customHeight="1" x14ac:dyDescent="0.45">
      <c r="M27" s="284"/>
      <c r="N27" s="284"/>
      <c r="O27" s="284"/>
    </row>
    <row r="28" spans="13:15" ht="16" x14ac:dyDescent="0.45">
      <c r="M28" s="11"/>
      <c r="O28"/>
    </row>
    <row r="29" spans="13:15" ht="16" x14ac:dyDescent="0.45">
      <c r="M29" s="11"/>
      <c r="O29"/>
    </row>
    <row r="30" spans="13:15" ht="16" x14ac:dyDescent="0.45">
      <c r="M30" s="11"/>
      <c r="O30"/>
    </row>
    <row r="31" spans="13:15" ht="14.5" x14ac:dyDescent="0.35">
      <c r="O31"/>
    </row>
    <row r="32" spans="13:15" ht="14.5" x14ac:dyDescent="0.35">
      <c r="O32"/>
    </row>
    <row r="33" spans="15:15" ht="14.5" x14ac:dyDescent="0.35">
      <c r="O33"/>
    </row>
    <row r="34" spans="15:15" ht="14.5" x14ac:dyDescent="0.35">
      <c r="O34"/>
    </row>
    <row r="35" spans="15:15" ht="14.5" x14ac:dyDescent="0.35">
      <c r="O35"/>
    </row>
    <row r="36" spans="15:15" ht="14.5" x14ac:dyDescent="0.35">
      <c r="O36"/>
    </row>
    <row r="37" spans="15:15" ht="14.5" x14ac:dyDescent="0.35">
      <c r="O37"/>
    </row>
    <row r="38" spans="15:15" ht="14.5" x14ac:dyDescent="0.35">
      <c r="O38"/>
    </row>
    <row r="39" spans="15:15" ht="14.5" x14ac:dyDescent="0.35">
      <c r="O39"/>
    </row>
    <row r="40" spans="15:15" ht="14.5" x14ac:dyDescent="0.35">
      <c r="O40"/>
    </row>
    <row r="41" spans="15:15" ht="14.5" x14ac:dyDescent="0.35">
      <c r="O41"/>
    </row>
    <row r="42" spans="15:15" ht="14.5" x14ac:dyDescent="0.35">
      <c r="O42"/>
    </row>
    <row r="43" spans="15:15" ht="14.5" x14ac:dyDescent="0.35">
      <c r="O43"/>
    </row>
    <row r="44" spans="15:15" ht="14.5" x14ac:dyDescent="0.35">
      <c r="O44"/>
    </row>
    <row r="45" spans="15:15" ht="14.5" x14ac:dyDescent="0.35">
      <c r="O45"/>
    </row>
    <row r="46" spans="15:15" ht="14.5" x14ac:dyDescent="0.35">
      <c r="O46"/>
    </row>
    <row r="47" spans="15:15" ht="14.5" x14ac:dyDescent="0.35">
      <c r="O47"/>
    </row>
    <row r="48" spans="15:15" ht="14.5" x14ac:dyDescent="0.35">
      <c r="O48"/>
    </row>
    <row r="49" spans="15:15" ht="14.5" x14ac:dyDescent="0.35">
      <c r="O49"/>
    </row>
    <row r="50" spans="15:15" ht="14.5" x14ac:dyDescent="0.35">
      <c r="O50"/>
    </row>
    <row r="51" spans="15:15" ht="14.5" x14ac:dyDescent="0.35">
      <c r="O51"/>
    </row>
    <row r="52" spans="15:15" ht="14.5" x14ac:dyDescent="0.35">
      <c r="O52"/>
    </row>
    <row r="53" spans="15:15" ht="14.5" x14ac:dyDescent="0.35">
      <c r="O53"/>
    </row>
    <row r="54" spans="15:15" ht="14.5" x14ac:dyDescent="0.35">
      <c r="O54"/>
    </row>
    <row r="55" spans="15:15" ht="14.5" x14ac:dyDescent="0.35">
      <c r="O55"/>
    </row>
    <row r="56" spans="15:15" ht="14.5" x14ac:dyDescent="0.35">
      <c r="O56"/>
    </row>
    <row r="57" spans="15:15" ht="14.5" x14ac:dyDescent="0.35">
      <c r="O57"/>
    </row>
    <row r="58" spans="15:15" ht="14.5" x14ac:dyDescent="0.35">
      <c r="O58"/>
    </row>
    <row r="59" spans="15:15" ht="14.5" x14ac:dyDescent="0.35">
      <c r="O59"/>
    </row>
    <row r="60" spans="15:15" ht="14.5" x14ac:dyDescent="0.35">
      <c r="O60"/>
    </row>
    <row r="61" spans="15:15" ht="14.5" x14ac:dyDescent="0.35">
      <c r="O61"/>
    </row>
    <row r="62" spans="15:15" ht="14.5" x14ac:dyDescent="0.35">
      <c r="O62"/>
    </row>
    <row r="63" spans="15:15" ht="14.5" x14ac:dyDescent="0.35">
      <c r="O63"/>
    </row>
    <row r="64" spans="15:15" ht="14.5" x14ac:dyDescent="0.35">
      <c r="O64"/>
    </row>
    <row r="65" spans="15:15" ht="14.5" x14ac:dyDescent="0.35">
      <c r="O65"/>
    </row>
    <row r="66" spans="15:15" ht="14.5" x14ac:dyDescent="0.35">
      <c r="O66"/>
    </row>
  </sheetData>
  <sheetProtection algorithmName="SHA-512" hashValue="wKCsrt8wy6orEkj5HlMl7fQ14qnsu3efEKc5Ky1+luRN06WWjqPBsuOfvcIP3ySV6SPXUK/P2wmCLU9D9ZUpIw==" saltValue="xdvX3ecU9uLAsD7VpzPEPg==" spinCount="100000" sheet="1" objects="1" scenarios="1"/>
  <sortState xmlns:xlrd2="http://schemas.microsoft.com/office/spreadsheetml/2017/richdata2" ref="H1:H11">
    <sortCondition ref="H1:H11"/>
  </sortState>
  <mergeCells count="1">
    <mergeCell ref="M27:O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Formulaire_demande</vt:lpstr>
      <vt:lpstr>Description_Activités</vt:lpstr>
      <vt:lpstr>Liste_Salles</vt:lpstr>
      <vt:lpstr>Rapport_Final</vt:lpstr>
      <vt:lpstr>Recommandation</vt:lpstr>
      <vt:lpstr>Paramètres</vt:lpstr>
      <vt:lpstr>Formulaire_demande!Impression_des_titres</vt:lpstr>
      <vt:lpstr>Recommandation!Impression_des_titres</vt:lpstr>
      <vt:lpstr>Description_Activités!Zone_d_impression</vt:lpstr>
      <vt:lpstr>Formulaire_demande!Zone_d_impression</vt:lpstr>
      <vt:lpstr>Liste_Salles!Zone_d_impression</vt:lpstr>
      <vt:lpstr>Rapport_Final!Zone_d_impression</vt:lpstr>
      <vt:lpstr>Recommandation!Zone_d_impression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cp:lastPrinted>2023-06-22T17:09:41Z</cp:lastPrinted>
  <dcterms:created xsi:type="dcterms:W3CDTF">2022-01-14T20:29:40Z</dcterms:created>
  <dcterms:modified xsi:type="dcterms:W3CDTF">2024-01-22T16:24:41Z</dcterms:modified>
</cp:coreProperties>
</file>