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Affaires internationales/finaux/Programme/"/>
    </mc:Choice>
  </mc:AlternateContent>
  <xr:revisionPtr revIDLastSave="105" documentId="8_{98CCE6BD-15B9-4120-8E6D-B1C398B2A461}" xr6:coauthVersionLast="47" xr6:coauthVersionMax="47" xr10:uidLastSave="{AEB2C7B5-6642-436C-9D02-1A2CD2E3A95B}"/>
  <workbookProtection workbookAlgorithmName="SHA-512" workbookHashValue="EkI0KMVIGMROXsofePpPF2sAkkopppaXKVeaX6dg8qhtUKNX5tVBdYWVJCGtA9VOLdSqj7PWoNOMrZd9JPVhCQ==" workbookSaltValue="BgztGYQox8Zyr48cQRnbGw==" workbookSpinCount="100000" lockStructure="1"/>
  <bookViews>
    <workbookView xWindow="-108" yWindow="-108" windowWidth="20376" windowHeight="12216" tabRatio="759" xr2:uid="{975C6A06-B1F1-4173-B27A-36D1D11BC410}"/>
  </bookViews>
  <sheets>
    <sheet name="Formulaire_Demande" sheetId="1" r:id="rId1"/>
    <sheet name="Liste_Oeuvres" sheetId="24" r:id="rId2"/>
    <sheet name="Description_Activités" sheetId="25" r:id="rId3"/>
    <sheet name="Budget_Détaillé" sheetId="29" r:id="rId4"/>
    <sheet name="Festivals_2DernièresAnnées" sheetId="30" r:id="rId5"/>
    <sheet name="Ventes_2DernièresAnnées" sheetId="31" r:id="rId6"/>
    <sheet name="Rapport_Final" sheetId="16" r:id="rId7"/>
    <sheet name="Data_Tableau_Comité" sheetId="27" state="hidden" r:id="rId8"/>
    <sheet name="Paramètres" sheetId="9" state="hidden" r:id="rId9"/>
  </sheets>
  <definedNames>
    <definedName name="_xlnm.Print_Titles" localSheetId="2">Description_Activités!$1:$13</definedName>
    <definedName name="_xlnm.Print_Titles" localSheetId="4">Festivals_2DernièresAnnées!$1:$16</definedName>
    <definedName name="_xlnm.Print_Titles" localSheetId="0">Formulaire_Demande!$1:$7</definedName>
    <definedName name="_xlnm.Print_Titles" localSheetId="1">Liste_Oeuvres!$1:$14</definedName>
    <definedName name="_xlnm.Print_Titles" localSheetId="6">Rapport_Final!$1:$8</definedName>
    <definedName name="_xlnm.Print_Titles" localSheetId="5">Ventes_2DernièresAnnées!$1:$14</definedName>
    <definedName name="_xlnm.Print_Area" localSheetId="3">Budget_Détaillé!$C$1:$O$60</definedName>
    <definedName name="_xlnm.Print_Area" localSheetId="7">Data_Tableau_Comité!$A$1:$E$89</definedName>
    <definedName name="_xlnm.Print_Area" localSheetId="2">Description_Activités!$A$1:$I$45</definedName>
    <definedName name="_xlnm.Print_Area" localSheetId="4">Festivals_2DernièresAnnées!$A$1:$I$118</definedName>
    <definedName name="_xlnm.Print_Area" localSheetId="0">Formulaire_Demande!$A$1:$L$211</definedName>
    <definedName name="_xlnm.Print_Area" localSheetId="1">Liste_Oeuvres!$A$1:$K$48</definedName>
    <definedName name="_xlnm.Print_Area" localSheetId="6">Rapport_Final!$A$1:$M$50</definedName>
    <definedName name="_xlnm.Print_Area" localSheetId="5">Ventes_2DernièresAnnées!$A$1:$J$48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6" l="1"/>
  <c r="I4" i="31"/>
  <c r="H4" i="30"/>
  <c r="N4" i="29"/>
  <c r="H4" i="25"/>
  <c r="J4" i="24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E181" i="1" l="1"/>
  <c r="B48" i="27" s="1"/>
  <c r="D181" i="1"/>
  <c r="M116" i="30"/>
  <c r="M115" i="30"/>
  <c r="M114" i="30"/>
  <c r="M113" i="30"/>
  <c r="M112" i="30"/>
  <c r="M111" i="30"/>
  <c r="M110" i="30"/>
  <c r="M109" i="30"/>
  <c r="M108" i="30"/>
  <c r="M107" i="30"/>
  <c r="M106" i="30"/>
  <c r="M105" i="30"/>
  <c r="M104" i="30"/>
  <c r="M103" i="30"/>
  <c r="M102" i="30"/>
  <c r="M101" i="30"/>
  <c r="M100" i="30"/>
  <c r="M99" i="30"/>
  <c r="M98" i="30"/>
  <c r="M97" i="30"/>
  <c r="M96" i="30"/>
  <c r="M95" i="30"/>
  <c r="M94" i="30"/>
  <c r="M93" i="30"/>
  <c r="M92" i="30"/>
  <c r="M91" i="30"/>
  <c r="M90" i="30"/>
  <c r="M89" i="30"/>
  <c r="M88" i="30"/>
  <c r="M87" i="30"/>
  <c r="M86" i="30"/>
  <c r="M85" i="30"/>
  <c r="M84" i="30"/>
  <c r="M83" i="30"/>
  <c r="M82" i="30"/>
  <c r="M81" i="30"/>
  <c r="M80" i="30"/>
  <c r="M79" i="30"/>
  <c r="M78" i="30"/>
  <c r="M77" i="30"/>
  <c r="M76" i="30"/>
  <c r="M75" i="30"/>
  <c r="M74" i="30"/>
  <c r="M73" i="30"/>
  <c r="M72" i="30"/>
  <c r="M71" i="30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N17" i="30"/>
  <c r="O17" i="30" s="1"/>
  <c r="N18" i="30"/>
  <c r="O18" i="30" l="1"/>
  <c r="N19" i="30"/>
  <c r="O19" i="30" s="1"/>
  <c r="N20" i="30"/>
  <c r="O20" i="30" s="1"/>
  <c r="N21" i="30"/>
  <c r="O21" i="30" s="1"/>
  <c r="N22" i="30"/>
  <c r="O22" i="30" s="1"/>
  <c r="N23" i="30"/>
  <c r="O23" i="30" s="1"/>
  <c r="N24" i="30"/>
  <c r="O24" i="30" s="1"/>
  <c r="N25" i="30"/>
  <c r="O25" i="30" s="1"/>
  <c r="N26" i="30"/>
  <c r="O26" i="30" s="1"/>
  <c r="N27" i="30"/>
  <c r="O27" i="30" s="1"/>
  <c r="N28" i="30"/>
  <c r="O28" i="30" s="1"/>
  <c r="N29" i="30"/>
  <c r="O29" i="30" s="1"/>
  <c r="N30" i="30"/>
  <c r="O30" i="30" s="1"/>
  <c r="N31" i="30"/>
  <c r="O31" i="30" s="1"/>
  <c r="N32" i="30"/>
  <c r="O32" i="30" s="1"/>
  <c r="N33" i="30"/>
  <c r="O33" i="30" s="1"/>
  <c r="N34" i="30"/>
  <c r="O34" i="30" s="1"/>
  <c r="N35" i="30"/>
  <c r="O35" i="30" s="1"/>
  <c r="N36" i="30"/>
  <c r="O36" i="30" s="1"/>
  <c r="N37" i="30"/>
  <c r="O37" i="30" s="1"/>
  <c r="N38" i="30"/>
  <c r="O38" i="30" s="1"/>
  <c r="N39" i="30"/>
  <c r="O39" i="30" s="1"/>
  <c r="N40" i="30"/>
  <c r="O40" i="30" s="1"/>
  <c r="N41" i="30"/>
  <c r="O41" i="30" s="1"/>
  <c r="N42" i="30"/>
  <c r="O42" i="30" s="1"/>
  <c r="N43" i="30"/>
  <c r="O43" i="30" s="1"/>
  <c r="N44" i="30"/>
  <c r="O44" i="30" s="1"/>
  <c r="N45" i="30"/>
  <c r="O45" i="30" s="1"/>
  <c r="N46" i="30"/>
  <c r="O46" i="30" s="1"/>
  <c r="N47" i="30"/>
  <c r="O47" i="30" s="1"/>
  <c r="N48" i="30"/>
  <c r="O48" i="30" s="1"/>
  <c r="N49" i="30"/>
  <c r="O49" i="30" s="1"/>
  <c r="N50" i="30"/>
  <c r="O50" i="30" s="1"/>
  <c r="N51" i="30"/>
  <c r="O51" i="30" s="1"/>
  <c r="N52" i="30"/>
  <c r="O52" i="30" s="1"/>
  <c r="N53" i="30"/>
  <c r="O53" i="30" s="1"/>
  <c r="N54" i="30"/>
  <c r="O54" i="30" s="1"/>
  <c r="N55" i="30"/>
  <c r="O55" i="30" s="1"/>
  <c r="N56" i="30"/>
  <c r="O56" i="30" s="1"/>
  <c r="N57" i="30"/>
  <c r="O57" i="30" s="1"/>
  <c r="N58" i="30"/>
  <c r="O58" i="30" s="1"/>
  <c r="N59" i="30"/>
  <c r="O59" i="30" s="1"/>
  <c r="N60" i="30"/>
  <c r="O60" i="30" s="1"/>
  <c r="N61" i="30"/>
  <c r="O61" i="30" s="1"/>
  <c r="N62" i="30"/>
  <c r="O62" i="30" s="1"/>
  <c r="N63" i="30"/>
  <c r="O63" i="30" s="1"/>
  <c r="N64" i="30"/>
  <c r="O64" i="30" s="1"/>
  <c r="N65" i="30"/>
  <c r="O65" i="30" s="1"/>
  <c r="N66" i="30"/>
  <c r="O66" i="30" s="1"/>
  <c r="N67" i="30"/>
  <c r="O67" i="30" s="1"/>
  <c r="N68" i="30"/>
  <c r="O68" i="30" s="1"/>
  <c r="N69" i="30"/>
  <c r="O69" i="30" s="1"/>
  <c r="N70" i="30"/>
  <c r="O70" i="30" s="1"/>
  <c r="N71" i="30"/>
  <c r="O71" i="30" s="1"/>
  <c r="N72" i="30"/>
  <c r="O72" i="30" s="1"/>
  <c r="N73" i="30"/>
  <c r="O73" i="30" s="1"/>
  <c r="N74" i="30"/>
  <c r="O74" i="30" s="1"/>
  <c r="N75" i="30"/>
  <c r="O75" i="30" s="1"/>
  <c r="N76" i="30"/>
  <c r="O76" i="30" s="1"/>
  <c r="N77" i="30"/>
  <c r="O77" i="30" s="1"/>
  <c r="N78" i="30"/>
  <c r="O78" i="30" s="1"/>
  <c r="N79" i="30"/>
  <c r="O79" i="30" s="1"/>
  <c r="N80" i="30"/>
  <c r="O80" i="30" s="1"/>
  <c r="N81" i="30"/>
  <c r="O81" i="30" s="1"/>
  <c r="N82" i="30"/>
  <c r="O82" i="30" s="1"/>
  <c r="N83" i="30"/>
  <c r="O83" i="30" s="1"/>
  <c r="N84" i="30"/>
  <c r="O84" i="30" s="1"/>
  <c r="N85" i="30"/>
  <c r="O85" i="30" s="1"/>
  <c r="N86" i="30"/>
  <c r="O86" i="30" s="1"/>
  <c r="N87" i="30"/>
  <c r="O87" i="30" s="1"/>
  <c r="N88" i="30"/>
  <c r="O88" i="30" s="1"/>
  <c r="N89" i="30"/>
  <c r="O89" i="30" s="1"/>
  <c r="N90" i="30"/>
  <c r="O90" i="30" s="1"/>
  <c r="N91" i="30"/>
  <c r="O91" i="30" s="1"/>
  <c r="N92" i="30"/>
  <c r="O92" i="30" s="1"/>
  <c r="N93" i="30"/>
  <c r="O93" i="30" s="1"/>
  <c r="N94" i="30"/>
  <c r="O94" i="30" s="1"/>
  <c r="N95" i="30"/>
  <c r="O95" i="30" s="1"/>
  <c r="N96" i="30"/>
  <c r="O96" i="30" s="1"/>
  <c r="N97" i="30"/>
  <c r="O97" i="30" s="1"/>
  <c r="N98" i="30"/>
  <c r="O98" i="30" s="1"/>
  <c r="N99" i="30"/>
  <c r="O99" i="30" s="1"/>
  <c r="N100" i="30"/>
  <c r="O100" i="30" s="1"/>
  <c r="N101" i="30"/>
  <c r="O101" i="30" s="1"/>
  <c r="N102" i="30"/>
  <c r="O102" i="30" s="1"/>
  <c r="N103" i="30"/>
  <c r="O103" i="30" s="1"/>
  <c r="N104" i="30"/>
  <c r="O104" i="30" s="1"/>
  <c r="N105" i="30"/>
  <c r="O105" i="30" s="1"/>
  <c r="N106" i="30"/>
  <c r="O106" i="30" s="1"/>
  <c r="N107" i="30"/>
  <c r="O107" i="30" s="1"/>
  <c r="N108" i="30"/>
  <c r="O108" i="30" s="1"/>
  <c r="N109" i="30"/>
  <c r="O109" i="30" s="1"/>
  <c r="N110" i="30"/>
  <c r="O110" i="30" s="1"/>
  <c r="N111" i="30"/>
  <c r="O111" i="30" s="1"/>
  <c r="N112" i="30"/>
  <c r="O112" i="30" s="1"/>
  <c r="N113" i="30"/>
  <c r="O113" i="30" s="1"/>
  <c r="N114" i="30"/>
  <c r="O114" i="30" s="1"/>
  <c r="N115" i="30"/>
  <c r="O115" i="30" s="1"/>
  <c r="N116" i="30"/>
  <c r="O116" i="30" s="1"/>
  <c r="H46" i="31"/>
  <c r="C45" i="16" l="1"/>
  <c r="H59" i="16"/>
  <c r="E58" i="16"/>
  <c r="H57" i="16"/>
  <c r="H58" i="16" s="1"/>
  <c r="E57" i="16"/>
  <c r="H46" i="24"/>
  <c r="R46" i="24"/>
  <c r="F151" i="1"/>
  <c r="E151" i="1"/>
  <c r="K16" i="29"/>
  <c r="E157" i="1"/>
  <c r="G169" i="1"/>
  <c r="G168" i="1"/>
  <c r="G167" i="1"/>
  <c r="G166" i="1"/>
  <c r="G165" i="1"/>
  <c r="G163" i="1"/>
  <c r="G162" i="1"/>
  <c r="G161" i="1"/>
  <c r="G160" i="1"/>
  <c r="G159" i="1"/>
  <c r="G158" i="1"/>
  <c r="G156" i="1"/>
  <c r="G155" i="1"/>
  <c r="G154" i="1"/>
  <c r="G153" i="1"/>
  <c r="G152" i="1"/>
  <c r="G151" i="1" l="1"/>
  <c r="K50" i="29"/>
  <c r="I55" i="29" l="1"/>
  <c r="E46" i="29"/>
  <c r="K54" i="29" l="1"/>
  <c r="B72" i="27"/>
  <c r="B69" i="27"/>
  <c r="C39" i="16" l="1"/>
  <c r="C26" i="16"/>
  <c r="B11" i="27" l="1"/>
  <c r="B10" i="27"/>
  <c r="H68" i="27" l="1"/>
  <c r="H67" i="27"/>
  <c r="H66" i="27"/>
  <c r="H65" i="27"/>
  <c r="H64" i="27"/>
  <c r="H63" i="27"/>
  <c r="H62" i="27"/>
  <c r="H61" i="27"/>
  <c r="H60" i="27"/>
  <c r="H59" i="27"/>
  <c r="B35" i="27" l="1"/>
  <c r="F164" i="1"/>
  <c r="E164" i="1"/>
  <c r="B25" i="27" s="1"/>
  <c r="F157" i="1"/>
  <c r="G157" i="1" s="1"/>
  <c r="B24" i="27"/>
  <c r="E135" i="1"/>
  <c r="E134" i="1"/>
  <c r="E133" i="1"/>
  <c r="E132" i="1"/>
  <c r="E131" i="1"/>
  <c r="E130" i="1"/>
  <c r="D45" i="29"/>
  <c r="C45" i="29"/>
  <c r="D44" i="29"/>
  <c r="C44" i="29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D33" i="29"/>
  <c r="C33" i="29"/>
  <c r="D32" i="29"/>
  <c r="C32" i="29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K41" i="29"/>
  <c r="I41" i="29"/>
  <c r="K40" i="29"/>
  <c r="I40" i="29"/>
  <c r="K30" i="29"/>
  <c r="I30" i="29"/>
  <c r="K29" i="29"/>
  <c r="I29" i="29"/>
  <c r="K28" i="29"/>
  <c r="I28" i="29"/>
  <c r="K27" i="29"/>
  <c r="I27" i="29"/>
  <c r="K26" i="29"/>
  <c r="I26" i="29"/>
  <c r="K25" i="29"/>
  <c r="I25" i="29"/>
  <c r="K24" i="29"/>
  <c r="I24" i="29"/>
  <c r="K23" i="29"/>
  <c r="I23" i="29"/>
  <c r="K22" i="29"/>
  <c r="I22" i="29"/>
  <c r="K21" i="29"/>
  <c r="I21" i="29"/>
  <c r="K20" i="29"/>
  <c r="I20" i="29"/>
  <c r="K19" i="29"/>
  <c r="I19" i="29"/>
  <c r="K18" i="29"/>
  <c r="I18" i="29"/>
  <c r="C16" i="29"/>
  <c r="J55" i="29"/>
  <c r="K53" i="29"/>
  <c r="K52" i="29"/>
  <c r="K51" i="29"/>
  <c r="K49" i="29"/>
  <c r="L46" i="29"/>
  <c r="J46" i="29"/>
  <c r="J57" i="29" s="1"/>
  <c r="H46" i="29"/>
  <c r="E125" i="1" s="1"/>
  <c r="G46" i="29"/>
  <c r="E124" i="1" s="1"/>
  <c r="F46" i="29"/>
  <c r="E123" i="1" s="1"/>
  <c r="E122" i="1"/>
  <c r="K45" i="29"/>
  <c r="I45" i="29"/>
  <c r="K44" i="29"/>
  <c r="I44" i="29"/>
  <c r="K43" i="29"/>
  <c r="I43" i="29"/>
  <c r="K42" i="29"/>
  <c r="I42" i="29"/>
  <c r="K39" i="29"/>
  <c r="I39" i="29"/>
  <c r="K38" i="29"/>
  <c r="I38" i="29"/>
  <c r="K37" i="29"/>
  <c r="I37" i="29"/>
  <c r="K36" i="29"/>
  <c r="I36" i="29"/>
  <c r="K35" i="29"/>
  <c r="I35" i="29"/>
  <c r="K34" i="29"/>
  <c r="I34" i="29"/>
  <c r="K33" i="29"/>
  <c r="I33" i="29"/>
  <c r="K32" i="29"/>
  <c r="I32" i="29"/>
  <c r="K31" i="29"/>
  <c r="I31" i="29"/>
  <c r="K17" i="29"/>
  <c r="I17" i="29"/>
  <c r="I16" i="29"/>
  <c r="C37" i="1"/>
  <c r="F171" i="1" l="1"/>
  <c r="G164" i="1"/>
  <c r="B23" i="27"/>
  <c r="E171" i="1"/>
  <c r="E126" i="1"/>
  <c r="E136" i="1"/>
  <c r="I46" i="29"/>
  <c r="I57" i="29" s="1"/>
  <c r="K46" i="29"/>
  <c r="K55" i="29"/>
  <c r="E138" i="1" l="1"/>
  <c r="K57" i="29"/>
  <c r="C147" i="1" l="1"/>
  <c r="B1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B42" i="27" l="1"/>
  <c r="B74" i="27"/>
  <c r="B73" i="27"/>
  <c r="B71" i="27"/>
  <c r="B70" i="27"/>
  <c r="B20" i="27" l="1"/>
  <c r="B28" i="27" s="1"/>
  <c r="G149" i="1"/>
  <c r="G150" i="1"/>
  <c r="B5" i="27"/>
  <c r="B41" i="27"/>
  <c r="B40" i="27"/>
  <c r="B39" i="27"/>
  <c r="B38" i="27"/>
  <c r="B37" i="27"/>
  <c r="B36" i="27"/>
  <c r="B34" i="27"/>
  <c r="B33" i="27"/>
  <c r="B32" i="27"/>
  <c r="B22" i="27"/>
  <c r="B9" i="27"/>
  <c r="B4" i="27"/>
  <c r="C29" i="16"/>
  <c r="C28" i="16"/>
  <c r="C27" i="16"/>
  <c r="C25" i="16"/>
  <c r="G171" i="1" l="1"/>
  <c r="B26" i="27"/>
  <c r="B27" i="27"/>
  <c r="E5" i="27" s="1"/>
  <c r="B43" i="27"/>
  <c r="L55" i="29" l="1"/>
  <c r="L57" i="29" s="1"/>
  <c r="Q51" i="29" s="1"/>
  <c r="Q49" i="29" l="1"/>
  <c r="B21" i="27"/>
</calcChain>
</file>

<file path=xl/sharedStrings.xml><?xml version="1.0" encoding="utf-8"?>
<sst xmlns="http://schemas.openxmlformats.org/spreadsheetml/2006/main" count="412" uniqueCount="343">
  <si>
    <t>TOTAL FINANCEMENT</t>
  </si>
  <si>
    <t>Producteur</t>
  </si>
  <si>
    <t>Distributeur</t>
  </si>
  <si>
    <t>Agent de vente</t>
  </si>
  <si>
    <t>OUI/NON</t>
  </si>
  <si>
    <t>REQUÉRANT</t>
  </si>
  <si>
    <t>Rapport final</t>
  </si>
  <si>
    <t>Requérant</t>
  </si>
  <si>
    <t>Formulaire de demande</t>
  </si>
  <si>
    <t xml:space="preserve">Prénom </t>
  </si>
  <si>
    <t>Nom</t>
  </si>
  <si>
    <t>Titre de la personne-ressource</t>
  </si>
  <si>
    <t>Téléphone de la personne-ressource</t>
  </si>
  <si>
    <t>Courriel de la personne-ressource</t>
  </si>
  <si>
    <t>Province</t>
  </si>
  <si>
    <t>Québec</t>
  </si>
  <si>
    <t>TOTAL BUDGET</t>
  </si>
  <si>
    <t>* Adresse</t>
  </si>
  <si>
    <t>* Ville</t>
  </si>
  <si>
    <t>* Code postal</t>
  </si>
  <si>
    <t xml:space="preserve">* Prénom </t>
  </si>
  <si>
    <t>* Nom</t>
  </si>
  <si>
    <t>Nom de l'entreprise requérante</t>
  </si>
  <si>
    <t>Montant demandé</t>
  </si>
  <si>
    <r>
      <t xml:space="preserve">* Activité du requérant </t>
    </r>
    <r>
      <rPr>
        <i/>
        <sz val="10"/>
        <rFont val="Arial"/>
        <family val="2"/>
      </rPr>
      <t>(liste déroulante)</t>
    </r>
  </si>
  <si>
    <t>Sous-titrage, doublage, voix hors champ</t>
  </si>
  <si>
    <t>Volet 1 - Développement stratégique des entreprises à l'étranger</t>
  </si>
  <si>
    <t>* Montant prévisionnel</t>
  </si>
  <si>
    <t>Frais juridiques</t>
  </si>
  <si>
    <t>Fiction</t>
  </si>
  <si>
    <t>Documentaire</t>
  </si>
  <si>
    <t>Court métrage</t>
  </si>
  <si>
    <t>Animation</t>
  </si>
  <si>
    <t>Étape 1.</t>
  </si>
  <si>
    <t>Étape 2.</t>
  </si>
  <si>
    <t>Étape 3.</t>
  </si>
  <si>
    <t>Étape 4.</t>
  </si>
  <si>
    <t>Répondre aux questions ci-dessous</t>
  </si>
  <si>
    <t>vérifié</t>
  </si>
  <si>
    <t>inclus</t>
  </si>
  <si>
    <t>exclus</t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</si>
  <si>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</si>
  <si>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t>RAPPORT FINAL</t>
  </si>
  <si>
    <t>Accréditation</t>
  </si>
  <si>
    <t>Stand / Location espace</t>
  </si>
  <si>
    <t>Autres</t>
  </si>
  <si>
    <t>Instructions</t>
  </si>
  <si>
    <t>La hauteur des lignes peut être ajustée au besoin</t>
  </si>
  <si>
    <t>accès rapide au rapport final</t>
  </si>
  <si>
    <t>INSTRUCTIONS GÉNÉRALES</t>
  </si>
  <si>
    <t>Jeunesse</t>
  </si>
  <si>
    <t>Frais de promotion</t>
  </si>
  <si>
    <t xml:space="preserve">Pour déposer une demande </t>
  </si>
  <si>
    <t>Pour déposer le rapport final</t>
  </si>
  <si>
    <t>À NOTER</t>
  </si>
  <si>
    <t>Le rapport final est composé :</t>
  </si>
  <si>
    <t>l</t>
  </si>
  <si>
    <t>Consolidation de marché</t>
  </si>
  <si>
    <t>Je déclare que les informations transmises 
sont exactes et véridiques.</t>
  </si>
  <si>
    <t>* Présentation de la stratégie commerciale</t>
  </si>
  <si>
    <t xml:space="preserve">* Potentiel commercial de la stratégie </t>
  </si>
  <si>
    <t>Liste des œuvres</t>
  </si>
  <si>
    <t>Genre</t>
  </si>
  <si>
    <t>Format</t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</si>
  <si>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etc.) 
</t>
    </r>
    <r>
      <rPr>
        <b/>
        <sz val="13"/>
        <color rgb="FFC00000"/>
        <rFont val="Arial"/>
        <family val="2"/>
      </rPr>
      <t>doit être inscrite ci-dessous</t>
    </r>
    <r>
      <rPr>
        <b/>
        <sz val="13"/>
        <color theme="4" tint="-0.499984740745262"/>
        <rFont val="Arial"/>
        <family val="2"/>
      </rPr>
      <t>.</t>
    </r>
  </si>
  <si>
    <t>Étape 5.</t>
  </si>
  <si>
    <t>Étape 6.</t>
  </si>
  <si>
    <t>DATA POUR TABLEAU D'ANALYSE</t>
  </si>
  <si>
    <t>Vérification - Admissibilité</t>
  </si>
  <si>
    <t>Les participations antérieures au volet 1 sont-elles fermées ?</t>
  </si>
  <si>
    <t>Le projet est-il admissible ?</t>
  </si>
  <si>
    <t>La participation financière du requérant est-elle de 30% ?</t>
  </si>
  <si>
    <t>DESCRIPTION DE L'ENTREPRISE</t>
  </si>
  <si>
    <t>Description sommaire de l'entreprise</t>
  </si>
  <si>
    <t>à compléter par analyste avant report dans grand tableau</t>
  </si>
  <si>
    <t>Nombre d'œuvres québécoises du catalogue 
pour exportation pour les 2 prochaines années</t>
  </si>
  <si>
    <t>CAPACITÉ FINANCIÈRE</t>
  </si>
  <si>
    <t>Analyse financière de l'entreprise à partir 
des états financiers</t>
  </si>
  <si>
    <t>Capacité financière de l'entreprise</t>
  </si>
  <si>
    <t>FAISABILITÉ DU PROJET</t>
  </si>
  <si>
    <t>Montant total du budget prévisionnel</t>
  </si>
  <si>
    <t>Mise de fonds du requérant</t>
  </si>
  <si>
    <t>Montant total Financement</t>
  </si>
  <si>
    <t>STRATÉGIE DE DÉVELOPPEMENT</t>
  </si>
  <si>
    <t>Description de la stratégie</t>
  </si>
  <si>
    <t>Pertinence de la stratégie pour le 
développement de l'entreprise</t>
  </si>
  <si>
    <t>Potentiel commercial de la stratégie</t>
  </si>
  <si>
    <t>Historique de la présence de l'entreprise/auteurs 
sur les territoires visés</t>
  </si>
  <si>
    <t>Retombées envisagées</t>
  </si>
  <si>
    <t>Activités et Plan d'actions</t>
  </si>
  <si>
    <t>NE PAS SUPPRIMER CI-DESSOUS</t>
  </si>
  <si>
    <t>CAPACITÉ DE L'ENTREPRISE À EXPORTER</t>
  </si>
  <si>
    <t>L'entreprise est-elle admissible ?</t>
  </si>
  <si>
    <t xml:space="preserve"> </t>
  </si>
  <si>
    <t>Vente de format</t>
  </si>
  <si>
    <t>Type_Vente</t>
  </si>
  <si>
    <t>Vente de droits</t>
  </si>
  <si>
    <t>Vente de droits et de format</t>
  </si>
  <si>
    <t>Liste des activités</t>
  </si>
  <si>
    <t>XR</t>
  </si>
  <si>
    <t>TOTAL</t>
  </si>
  <si>
    <t>Étape 7.</t>
  </si>
  <si>
    <t>Le rapport final doit être remis au plus tard 6 mois après la fin des activités</t>
  </si>
  <si>
    <t>Activité du requérant</t>
  </si>
  <si>
    <t>Montant d'aide suggéré</t>
  </si>
  <si>
    <t>MONTANT D'AIDE</t>
  </si>
  <si>
    <t>RÉSERVÉ À LA SODEC</t>
  </si>
  <si>
    <t>Montants admissibles</t>
  </si>
  <si>
    <r>
      <rPr>
        <b/>
        <sz val="12"/>
        <color theme="0"/>
        <rFont val="Arial"/>
        <family val="2"/>
      </rPr>
      <t>Écart</t>
    </r>
    <r>
      <rPr>
        <b/>
        <sz val="9"/>
        <color theme="0"/>
        <rFont val="Arial"/>
        <family val="2"/>
      </rPr>
      <t xml:space="preserve"> 
Montant prévisionnel 
vs 
Montant Rapport final</t>
    </r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</si>
  <si>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
</t>
    </r>
    <r>
      <rPr>
        <b/>
        <i/>
        <sz val="11"/>
        <rFont val="Arial"/>
        <family val="2"/>
      </rPr>
      <t>(à compléter via la plateforme SOD@ccès)</t>
    </r>
  </si>
  <si>
    <r>
      <t xml:space="preserve">Compléter la section Rapport final des activités - onglet Description_Activités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</si>
  <si>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la section Rapport final des sources de financement - Section F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</si>
  <si>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les champs requis dans le présent formulaire 
</t>
    </r>
    <r>
      <rPr>
        <b/>
        <i/>
        <sz val="16"/>
        <color rgb="FF0070C0"/>
        <rFont val="Arial"/>
        <family val="2"/>
      </rPr>
      <t>les champs marqués d’un astérisque ( * ) sont obligatoires</t>
    </r>
  </si>
  <si>
    <r>
      <t xml:space="preserve">compléter les étapes telles que mentionnées dans l’onglet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</si>
  <si>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t>* Nom de l’entreprise requérante</t>
  </si>
  <si>
    <t>Représentant officiel de l’entreprise — personne autorisée à signer</t>
  </si>
  <si>
    <t>* Titre du représentant officiel de l’entreprise</t>
  </si>
  <si>
    <t>* Téléphone du représentant officiel de l’entreprise</t>
  </si>
  <si>
    <t>Veuillez noter que la SODEC pourra utiliser ce numéro à des fins d’authentification pour la signature électronique de documents</t>
  </si>
  <si>
    <t>* Courriel du représentant officiel de l’entreprise</t>
  </si>
  <si>
    <t>Veuillez noter que la SODEC utilisera cette adresse courriel pour communiquer les décisions 
et envoyer tout avis à l’entreprise requérante</t>
  </si>
  <si>
    <t>Veuillez noter que la SODEC utilisera l’adresse courriel ci-dessus pour effectuer le suivi du projet 
(si différent du courriel du représentant officiel)</t>
  </si>
  <si>
    <t>Compléter les champs marqués d’un astérisque ( * ) ci-dessous</t>
  </si>
  <si>
    <t>* Pertinence de la stratégie pour 
le développement de l’entreprise</t>
  </si>
  <si>
    <t>Volet 1 — Développement stratégique des entreprises à l’étranger</t>
  </si>
  <si>
    <r>
      <rPr>
        <b/>
        <i/>
        <sz val="14"/>
        <rFont val="Arial"/>
        <family val="2"/>
      </rPr>
      <t>ATTENTION : CONSERVER CE DOCUMENT POUR SOUMETTRE VOTRE RAPPORT FINAL</t>
    </r>
    <r>
      <rPr>
        <b/>
        <i/>
        <sz val="13"/>
        <rFont val="Arial"/>
        <family val="2"/>
      </rPr>
      <t xml:space="preserve">
TOUT DOSSIER INCOMPLET SERA REFUSÉ
Les champs marqués d’un astérisque ( * ) sont obligatoires</t>
    </r>
  </si>
  <si>
    <t>SECTION A : IDENTIFICATION DU REQUÉRANT</t>
  </si>
  <si>
    <t>SECTION B : STRATÉGIE COMMERCIALE</t>
  </si>
  <si>
    <t>SECTION C : LISTE DES ŒUVRES</t>
  </si>
  <si>
    <r>
      <rPr>
        <b/>
        <i/>
        <sz val="14"/>
        <rFont val="Arial"/>
        <family val="2"/>
      </rPr>
      <t>ATTENTION : CONSERVER CE DOCUMENT POUR SOUMETTRE VOTRE RAPPORT FINAL</t>
    </r>
    <r>
      <rPr>
        <b/>
        <i/>
        <sz val="13"/>
        <rFont val="Arial"/>
        <family val="2"/>
      </rPr>
      <t xml:space="preserve">
TOUT DOSSIER INCOMPLET SERA REFUSÉ</t>
    </r>
  </si>
  <si>
    <t>Titre</t>
  </si>
  <si>
    <t>Coordonnées pour lettre-contrat</t>
  </si>
  <si>
    <t>Nom du représentant officiel</t>
  </si>
  <si>
    <t>Titre du représentant officiel</t>
  </si>
  <si>
    <t>Courriel du représentant officiel</t>
  </si>
  <si>
    <t>Nom de la personne-ressource</t>
  </si>
  <si>
    <t>Commentaires</t>
  </si>
  <si>
    <t>Développement de marché</t>
  </si>
  <si>
    <t>Consolidation et développement de marché</t>
  </si>
  <si>
    <t>Retombée 1.</t>
  </si>
  <si>
    <t>Retombée 2.</t>
  </si>
  <si>
    <t>Retombée 3.</t>
  </si>
  <si>
    <t>Retombée 4.</t>
  </si>
  <si>
    <t>Retombée 5.</t>
  </si>
  <si>
    <t>Numéro DM</t>
  </si>
  <si>
    <t>Numéro de participation</t>
  </si>
  <si>
    <t>Marchés/Territoires ciblés</t>
  </si>
  <si>
    <t>Oui</t>
  </si>
  <si>
    <t>Non</t>
  </si>
  <si>
    <r>
      <t xml:space="preserve">Inscrire les œuvres </t>
    </r>
    <r>
      <rPr>
        <b/>
        <u/>
        <sz val="16"/>
        <color theme="4" tint="-0.499984740745262"/>
        <rFont val="Arial"/>
        <family val="2"/>
      </rPr>
      <t>québécoises</t>
    </r>
    <r>
      <rPr>
        <b/>
        <sz val="14"/>
        <color theme="10"/>
        <rFont val="Arial"/>
        <family val="2"/>
      </rPr>
      <t xml:space="preserve"> concernées par cette stratégie dans l’onglet </t>
    </r>
    <r>
      <rPr>
        <b/>
        <sz val="14"/>
        <color theme="4" tint="-0.499984740745262"/>
        <rFont val="Arial"/>
        <family val="2"/>
      </rPr>
      <t>Liste_Oeuvres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</si>
  <si>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DESCRIPTION DES ACTIVITÉS</t>
  </si>
  <si>
    <t>Instruction</t>
  </si>
  <si>
    <r>
      <t xml:space="preserve">1. Inscrire toutes les activités et actions prévues en lien avec la stratégie, en ordre chronologique </t>
    </r>
    <r>
      <rPr>
        <b/>
        <i/>
        <sz val="11"/>
        <color theme="4" tint="-0.499984740745262"/>
        <rFont val="Arial"/>
        <family val="2"/>
      </rPr>
      <t>(incluant déplacement, rencontres, développement d'outils en ligne, création de matériel promotionnel, etc.)</t>
    </r>
  </si>
  <si>
    <r>
      <t xml:space="preserve">2.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</si>
  <si>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* Marché(s) / Territoire(s) visé(s)</t>
  </si>
  <si>
    <t>Identification - Marché(s) / Territoire(s)</t>
  </si>
  <si>
    <t>* Historique de la présence de l’entreprise à ce jour sur le(s) territoire(s) visé(s)</t>
  </si>
  <si>
    <t>Budget détaillé</t>
  </si>
  <si>
    <t>BUDGET DÉTAILLÉ</t>
  </si>
  <si>
    <t>1. Inscrire les montants prévisionnels pour les frais liés aux activités en lien avec la stratégie</t>
  </si>
  <si>
    <r>
      <t xml:space="preserve">2. Inscrire les montants pour les autres frais liés à la stratégie </t>
    </r>
    <r>
      <rPr>
        <b/>
        <i/>
        <sz val="12"/>
        <color rgb="FFC00000"/>
        <rFont val="Arial"/>
        <family val="2"/>
      </rPr>
      <t>cliquer ici</t>
    </r>
  </si>
  <si>
    <r>
      <t xml:space="preserve">3.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</si>
  <si>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FRAIS LIÉS AUX ACTIVITÉS DE LA STRATÉGIE</t>
  </si>
  <si>
    <t xml:space="preserve">Période </t>
  </si>
  <si>
    <r>
      <t xml:space="preserve">Activités 
</t>
    </r>
    <r>
      <rPr>
        <i/>
        <sz val="10"/>
        <color theme="4" tint="-0.499984740745262"/>
        <rFont val="Arial"/>
        <family val="2"/>
      </rPr>
      <t>(telles qu'inscrites dans l'onglet Description_Activités)</t>
    </r>
  </si>
  <si>
    <t>Frais de déplacement et de séjour</t>
  </si>
  <si>
    <r>
      <t xml:space="preserve">Écart
</t>
    </r>
    <r>
      <rPr>
        <b/>
        <sz val="9"/>
        <color theme="0"/>
        <rFont val="Arial"/>
        <family val="2"/>
      </rPr>
      <t>Montants prévisionnels 
vs 
Montants Rapport final</t>
    </r>
  </si>
  <si>
    <t>Notes</t>
  </si>
  <si>
    <t>AUTRES FRAIS LIÉS À LA STRATÉGIE</t>
  </si>
  <si>
    <t>Montant prévisionnel</t>
  </si>
  <si>
    <t>Salaires ressources internes/Honoraires experts-conseils externes</t>
  </si>
  <si>
    <t>Frais 
juridiques</t>
  </si>
  <si>
    <t>Frais d'interprète</t>
  </si>
  <si>
    <t>Autres spécifier ici</t>
  </si>
  <si>
    <r>
      <t xml:space="preserve">Inscrire le détail des activités prévues dans le cadre de cette stratégie dans l’onglet </t>
    </r>
    <r>
      <rPr>
        <b/>
        <sz val="14"/>
        <color theme="4" tint="-0.499984740745262"/>
        <rFont val="Arial"/>
        <family val="2"/>
      </rPr>
      <t>Description_Activités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</si>
  <si>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SECTION D : DESCRIPTION DES ACTIVITÉS</t>
  </si>
  <si>
    <r>
      <t xml:space="preserve">Dans l'onglet </t>
    </r>
    <r>
      <rPr>
        <b/>
        <sz val="14"/>
        <color rgb="FF0070C0"/>
        <rFont val="Arial"/>
        <family val="2"/>
      </rPr>
      <t>Budget_Détaillé</t>
    </r>
    <r>
      <rPr>
        <b/>
        <sz val="14"/>
        <color theme="4" tint="-0.499984740745262"/>
        <rFont val="Arial"/>
        <family val="2"/>
      </rPr>
      <t xml:space="preserve"> inscrire :</t>
    </r>
  </si>
  <si>
    <r>
      <t xml:space="preserve">les frais reliés aux activités et actions en lien avec la stratégie commerciale </t>
    </r>
    <r>
      <rPr>
        <b/>
        <i/>
        <sz val="14"/>
        <color rgb="FFC00000"/>
        <rFont val="Arial"/>
        <family val="2"/>
      </rPr>
      <t>cliquer ici</t>
    </r>
  </si>
  <si>
    <r>
      <t xml:space="preserve">les autres frais liés à la stratégie commerciale </t>
    </r>
    <r>
      <rPr>
        <b/>
        <i/>
        <sz val="14"/>
        <color rgb="FFC00000"/>
        <rFont val="Arial"/>
        <family val="2"/>
      </rPr>
      <t>cliquer ici</t>
    </r>
  </si>
  <si>
    <t>SECTION E : BUDGET DÉTAILLÉ</t>
  </si>
  <si>
    <t>SECTION F : BUDGET CONSOLIDÉ</t>
  </si>
  <si>
    <t>SECTION G : STRUCTURE FINANCIÈRE ET AUTRES SOURCES DE FINANCEMENT</t>
  </si>
  <si>
    <t>Les totaux seront reportés dans la Section F : Budget consolidé</t>
  </si>
  <si>
    <t>Stand Location espace</t>
  </si>
  <si>
    <r>
      <t xml:space="preserve">N'inscrire aucun montant dans cette section 
Montants reportés provenant du </t>
    </r>
    <r>
      <rPr>
        <b/>
        <sz val="24"/>
        <color theme="4" tint="-0.499984740745262"/>
        <rFont val="Arial"/>
        <family val="2"/>
      </rPr>
      <t>Budget_Détaillé</t>
    </r>
  </si>
  <si>
    <t>Total Presse et promotion</t>
  </si>
  <si>
    <t>Salaires ressources internes 
Honoraires experts-conseils externes</t>
  </si>
  <si>
    <t>Interprète</t>
  </si>
  <si>
    <t>Total Autres frais</t>
  </si>
  <si>
    <t>* Requérant</t>
  </si>
  <si>
    <t>Conseil des arts du Canada</t>
  </si>
  <si>
    <t>Téléfilm Canada</t>
  </si>
  <si>
    <t>Conseil des arts du Québec</t>
  </si>
  <si>
    <t>Conseil des arts et des lettres du Québec</t>
  </si>
  <si>
    <t xml:space="preserve">Ministère de la Culture et des Communications </t>
  </si>
  <si>
    <t>SECTION H : VENTES</t>
  </si>
  <si>
    <t>RAPPORT FINAL - LISTE DES ŒUVRES QUÉBÉCOISES NON PRÉVUES AU DÉPÔT DE LA DEMANDE</t>
  </si>
  <si>
    <r>
      <t xml:space="preserve">3. Ensuite, retourner au </t>
    </r>
    <r>
      <rPr>
        <b/>
        <sz val="12"/>
        <color theme="4" tint="-0.499984740745262"/>
        <rFont val="Arial"/>
        <family val="2"/>
      </rPr>
      <t>Rapport_Final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</si>
  <si>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des 7 étapes ci-dessous</t>
  </si>
  <si>
    <r>
      <t xml:space="preserve">Si applicable, ajouter les titres des œuvres non prévues au dépôt de la demande - onglet Liste_Oeuvres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</si>
  <si>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les </t>
    </r>
    <r>
      <rPr>
        <b/>
        <u/>
        <sz val="13"/>
        <color theme="4" tint="-0.499984740745262"/>
        <rFont val="Arial"/>
        <family val="2"/>
      </rPr>
      <t>deux sections</t>
    </r>
    <r>
      <rPr>
        <b/>
        <sz val="12"/>
        <color theme="4" tint="-0.249977111117893"/>
        <rFont val="Arial"/>
        <family val="2"/>
      </rPr>
      <t xml:space="preserve"> Rapport final du budget - onglet Budget_Détaillé </t>
    </r>
    <r>
      <rPr>
        <b/>
        <i/>
        <sz val="12"/>
        <color rgb="FFC00000"/>
        <rFont val="Arial"/>
        <family val="2"/>
      </rPr>
      <t>cliquer ici</t>
    </r>
  </si>
  <si>
    <t>* Indiquer le détail des résultats connus à ce jour</t>
  </si>
  <si>
    <t>Selon les retombées anticipées :</t>
  </si>
  <si>
    <t>Titre, Genre et Format des œuvres</t>
  </si>
  <si>
    <t>La stratégie du requérant est-elle pertinente pour atteindre ses objectifs?</t>
  </si>
  <si>
    <t>Les objectifs sont-ils cohérents face aux activités?</t>
  </si>
  <si>
    <t>Le budget est-il cohérent face aux activités?</t>
  </si>
  <si>
    <t>Les objectifs de ventes sont-ils réalistes?</t>
  </si>
  <si>
    <t xml:space="preserve">Les retombées anticipées sont-elles signifiantes pour l'entreprise? </t>
  </si>
  <si>
    <t>Le requérant a-t-il l'expertise en exportation pour atteindre ses objectifs?</t>
  </si>
  <si>
    <t>Le projet est-il pertinent au regard du développement de l'entreprise?</t>
  </si>
  <si>
    <t>ANALYSE</t>
  </si>
  <si>
    <t>Liste œuvres</t>
  </si>
  <si>
    <t>Liste activités</t>
  </si>
  <si>
    <t>Liste territoires</t>
  </si>
  <si>
    <t>Nombre d'œuvres étrangères du catalogue 
pour exportation pour les 2 prochaines années</t>
  </si>
  <si>
    <t>Pourcentage œuvres étrangères</t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</si>
  <si>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</si>
  <si>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t>Montant budget admissible</t>
  </si>
  <si>
    <r>
      <t xml:space="preserve">% Aides gouvernementales </t>
    </r>
    <r>
      <rPr>
        <b/>
        <sz val="10"/>
        <color rgb="FF0070C0"/>
        <rFont val="Calibri"/>
        <family val="2"/>
      </rPr>
      <t>(max 70% du budget prévu)</t>
    </r>
  </si>
  <si>
    <r>
      <t xml:space="preserve">% Mise de fonds du requérant </t>
    </r>
    <r>
      <rPr>
        <b/>
        <sz val="10"/>
        <color rgb="FF0070C0"/>
        <rFont val="Calibri"/>
        <family val="2"/>
      </rPr>
      <t>(min 30% du buget prévu)</t>
    </r>
  </si>
  <si>
    <t>Sous-total</t>
  </si>
  <si>
    <t>Total Subvention(s) fédérale(s)</t>
  </si>
  <si>
    <t>Total Subvention(s) provinciale(s)</t>
  </si>
  <si>
    <t>Ventes brutes anticipées-2 prochaines années</t>
  </si>
  <si>
    <t>BUDGET TOTAL</t>
  </si>
  <si>
    <r>
      <t>* Nombre d’œuvres québécoises du catalogue</t>
    </r>
    <r>
      <rPr>
        <b/>
        <vertAlign val="superscript"/>
        <sz val="12"/>
        <color theme="4" tint="-0.499984740745262"/>
        <rFont val="Arial"/>
        <family val="2"/>
      </rPr>
      <t>1</t>
    </r>
    <r>
      <rPr>
        <b/>
        <sz val="12"/>
        <color rgb="FF0070C0"/>
        <rFont val="Arial"/>
        <family val="2"/>
      </rPr>
      <t xml:space="preserve"> 
</t>
    </r>
    <r>
      <rPr>
        <b/>
        <u/>
        <sz val="12"/>
        <color theme="4" tint="-0.499984740745262"/>
        <rFont val="Arial"/>
        <family val="2"/>
      </rPr>
      <t>destinées à l’exportation dans le cadre du présent projet</t>
    </r>
  </si>
  <si>
    <r>
      <t>* Nombre d’œuvres étrangères du catalogue</t>
    </r>
    <r>
      <rPr>
        <b/>
        <vertAlign val="superscript"/>
        <sz val="12"/>
        <color theme="4" tint="-0.499984740745262"/>
        <rFont val="Arial"/>
        <family val="2"/>
      </rPr>
      <t>1</t>
    </r>
    <r>
      <rPr>
        <b/>
        <sz val="12"/>
        <color rgb="FF0070C0"/>
        <rFont val="Arial"/>
        <family val="2"/>
      </rPr>
      <t xml:space="preserve"> 
</t>
    </r>
    <r>
      <rPr>
        <b/>
        <u/>
        <sz val="12"/>
        <color theme="4" tint="-0.499984740745262"/>
        <rFont val="Arial"/>
        <family val="2"/>
      </rPr>
      <t>destinées à l’exportation dans le cadre de présent projet</t>
    </r>
  </si>
  <si>
    <r>
      <t xml:space="preserve">* Consolidation ou Développement 
</t>
    </r>
    <r>
      <rPr>
        <b/>
        <sz val="11"/>
        <color rgb="FF0070C0"/>
        <rFont val="Arial"/>
        <family val="2"/>
      </rPr>
      <t>(ou les deux)</t>
    </r>
    <r>
      <rPr>
        <sz val="12"/>
        <color rgb="FF0070C0"/>
        <rFont val="Arial"/>
        <family val="2"/>
      </rPr>
      <t xml:space="preserve"> </t>
    </r>
    <r>
      <rPr>
        <b/>
        <sz val="12"/>
        <color rgb="FF0070C0"/>
        <rFont val="Arial"/>
        <family val="2"/>
      </rPr>
      <t xml:space="preserve">
</t>
    </r>
    <r>
      <rPr>
        <i/>
        <sz val="10"/>
        <rFont val="Arial"/>
        <family val="2"/>
      </rPr>
      <t>liste déroulante</t>
    </r>
  </si>
  <si>
    <t>Total Autre(s) subvention(s) non gouvernementale(s)</t>
  </si>
  <si>
    <t>* Quels ont été les bons coups? Expliquez :</t>
  </si>
  <si>
    <t>* Quelles ont été les difficultés rencontrées? Expliquez :</t>
  </si>
  <si>
    <t>Notes explicatives</t>
  </si>
  <si>
    <r>
      <t xml:space="preserve">Vos retombées initiales anticipées </t>
    </r>
    <r>
      <rPr>
        <i/>
        <sz val="10"/>
        <color theme="4" tint="-0.499984740745262"/>
        <rFont val="Arial"/>
        <family val="2"/>
      </rPr>
      <t>(telles que décrites dans la demande)</t>
    </r>
  </si>
  <si>
    <r>
      <t xml:space="preserve">* La mise en œuvre de cette stratégie a-t-elle eu d'autres </t>
    </r>
    <r>
      <rPr>
        <b/>
        <i/>
        <u/>
        <sz val="12"/>
        <color theme="4" tint="-0.499984740745262"/>
        <rFont val="Arial"/>
        <family val="2"/>
      </rPr>
      <t>retombées non anticipées</t>
    </r>
    <r>
      <rPr>
        <b/>
        <sz val="12"/>
        <color rgb="FF0070C0"/>
        <rFont val="Arial"/>
        <family val="2"/>
      </rPr>
      <t xml:space="preserve"> </t>
    </r>
    <r>
      <rPr>
        <i/>
        <sz val="11"/>
        <rFont val="Arial"/>
        <family val="2"/>
      </rPr>
      <t>(positives ou négatives)</t>
    </r>
    <r>
      <rPr>
        <b/>
        <sz val="12"/>
        <color rgb="FF0070C0"/>
        <rFont val="Arial"/>
        <family val="2"/>
      </rPr>
      <t xml:space="preserve"> pour votre entreprise? </t>
    </r>
    <r>
      <rPr>
        <i/>
        <sz val="10"/>
        <rFont val="Arial"/>
        <family val="2"/>
      </rPr>
      <t>(Oui / Non)</t>
    </r>
  </si>
  <si>
    <r>
      <t xml:space="preserve">* Comptez-vous poursuivre des efforts de développement sur ce(s) territoire(s) dans les prochaines années? </t>
    </r>
    <r>
      <rPr>
        <i/>
        <sz val="10"/>
        <rFont val="Arial"/>
        <family val="2"/>
      </rPr>
      <t>(Oui / Non)</t>
    </r>
  </si>
  <si>
    <t>à entrer manuellement par le·la technicien·ne</t>
  </si>
  <si>
    <t>Total Montants prévisionnels
par activité</t>
  </si>
  <si>
    <t>Le représentant officiel de l'entreprise est la personne ayant la capacité d’engager la société et l’autorisation de signer un contrat d’aide financière.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</si>
  <si>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</si>
  <si>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t>Confirmé ou Pressenti</t>
  </si>
  <si>
    <t>Confirmé</t>
  </si>
  <si>
    <t>Pressenti</t>
  </si>
  <si>
    <t>Autres subventions non gouvernementales</t>
  </si>
  <si>
    <t>Subventions fédérales</t>
  </si>
  <si>
    <r>
      <t xml:space="preserve">Joindre une revue de presse </t>
    </r>
    <r>
      <rPr>
        <i/>
        <sz val="11"/>
        <color theme="4" tint="-0.499984740745262"/>
        <rFont val="Arial"/>
        <family val="2"/>
      </rPr>
      <t>(si applicable)</t>
    </r>
  </si>
  <si>
    <r>
      <t xml:space="preserve">* Retombées réalisées?
</t>
    </r>
    <r>
      <rPr>
        <i/>
        <sz val="10"/>
        <color theme="4" tint="-0.499984740745262"/>
        <rFont val="Arial"/>
        <family val="2"/>
      </rPr>
      <t>(Oui / Non)</t>
    </r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</si>
  <si>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</si>
  <si>
    <t>RÉSERVÉ À LA SODEC - ANALYSE DU RAPPORT FINAL</t>
  </si>
  <si>
    <t>Commentaires de l'analyste</t>
  </si>
  <si>
    <t>Montant subvention accordée</t>
  </si>
  <si>
    <t>Montant subvention révisée</t>
  </si>
  <si>
    <t>1er versement remis</t>
  </si>
  <si>
    <t>2e versement révisé</t>
  </si>
  <si>
    <t>2e versement prévu</t>
  </si>
  <si>
    <t>Désengagement</t>
  </si>
  <si>
    <t>Recouvrement</t>
  </si>
  <si>
    <t>Montant</t>
  </si>
  <si>
    <t>Année</t>
  </si>
  <si>
    <r>
      <t xml:space="preserve">* Ventes brutes </t>
    </r>
    <r>
      <rPr>
        <b/>
        <u/>
        <sz val="16"/>
        <color rgb="FFC00000"/>
        <rFont val="Arial"/>
        <family val="2"/>
      </rPr>
      <t>anticipées</t>
    </r>
    <r>
      <rPr>
        <b/>
        <sz val="16"/>
        <color theme="4" tint="-0.499984740745262"/>
        <rFont val="Arial"/>
        <family val="2"/>
      </rPr>
      <t xml:space="preserve"> hors Québec lors de vos 2 prochaines années fiscales</t>
    </r>
  </si>
  <si>
    <r>
      <t xml:space="preserve">* Quel est le secteur d'activité majoritairement concerné 
par ce projet </t>
    </r>
    <r>
      <rPr>
        <i/>
        <sz val="10"/>
        <rFont val="Arial"/>
        <family val="2"/>
      </rPr>
      <t>(liste déroulante)</t>
    </r>
  </si>
  <si>
    <t>Bonification à la performance</t>
  </si>
  <si>
    <t>Nom 
diffuseur / plateforme</t>
  </si>
  <si>
    <t>Diffuseur</t>
  </si>
  <si>
    <t>Plateforme</t>
  </si>
  <si>
    <t>LISTE DES ŒUVRES QUÉBÉCOISES - DEUX PROCHAINES ANNÉES</t>
  </si>
  <si>
    <t>LISTE DES PARTICIPATIONS EN FESTIVALS - DEUX DERNIÈRES ANNÉES</t>
  </si>
  <si>
    <t>Festival</t>
  </si>
  <si>
    <t>Catégorie</t>
  </si>
  <si>
    <t>Oscars</t>
  </si>
  <si>
    <t>Festival de Telluride</t>
  </si>
  <si>
    <t>Mostra de Venise (Horizon)</t>
  </si>
  <si>
    <t>Festival de Locarno (Compétition internationale)</t>
  </si>
  <si>
    <t>Festival de Clermont-Ferrand (Compétition internationale)</t>
  </si>
  <si>
    <t>Festival de Rotterdam (Compétition internationale, Spectrum)</t>
  </si>
  <si>
    <t>Titre du film</t>
  </si>
  <si>
    <t>Pointage Participations en festival</t>
  </si>
  <si>
    <t>Total général</t>
  </si>
  <si>
    <t>Total</t>
  </si>
  <si>
    <t>Catégorie du festival</t>
  </si>
  <si>
    <t>VENTES - DEUX DERNIÈRES ANNÉES</t>
  </si>
  <si>
    <t>Ventes - Deux dernières années</t>
  </si>
  <si>
    <t>Participations en festivals - Deux dernières années</t>
  </si>
  <si>
    <r>
      <t>Prix remporté</t>
    </r>
    <r>
      <rPr>
        <b/>
        <sz val="11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(Oui / Non)</t>
    </r>
  </si>
  <si>
    <t>Les informations demandées ci-dessous serviront à déterminer si une bonification à la performance pourra être accordée et en calculer le montant le cas échéant.</t>
  </si>
  <si>
    <t>Pointage sélection/prix en festival</t>
  </si>
  <si>
    <r>
      <t xml:space="preserve">Seuls les festivals de catégorie 1 et 2 de l'Annexe A sont admissibles pour les fins de ce calcul - Pour consulter l'Annexe A - Liste des festivals admissibles </t>
    </r>
    <r>
      <rPr>
        <b/>
        <i/>
        <sz val="10"/>
        <color rgb="FFC00000"/>
        <rFont val="Arial"/>
        <family val="2"/>
      </rPr>
      <t>cliquez ici</t>
    </r>
    <r>
      <rPr>
        <b/>
        <i/>
        <sz val="10"/>
        <rFont val="Arial"/>
        <family val="2"/>
      </rPr>
      <t xml:space="preserve"> </t>
    </r>
  </si>
  <si>
    <t>Nom du film</t>
  </si>
  <si>
    <t>Somme de Pointage sélection/prix en festival</t>
  </si>
  <si>
    <t>Pointage sélection/prix en festivals 2 dernières années</t>
  </si>
  <si>
    <t>Diffuseur et plateforme</t>
  </si>
  <si>
    <t>Diffuseur 
et / ou 
Plateforme</t>
  </si>
  <si>
    <t>Pointage pallier de ventes 2 dernières années</t>
  </si>
  <si>
    <t>Frais d'inscription des films aux festivals</t>
  </si>
  <si>
    <t>actualiser le tableau croisé dynamique - cliquer droit/actualiser</t>
  </si>
  <si>
    <t>SECTION I : PARTICIPATION EN FESTIVALS - DEUX DERNIÈRES ANNÉES</t>
  </si>
  <si>
    <t>SECTION J : VENTES RÉALISÉES - DEUX DERNIÈRES ANNÉES</t>
  </si>
  <si>
    <r>
      <t xml:space="preserve">Inscrire le détail des participations en festivals des deux dernières années financières complétées dans l’onglet </t>
    </r>
    <r>
      <rPr>
        <b/>
        <sz val="14"/>
        <color theme="4" tint="-0.499984740745262"/>
        <rFont val="Arial"/>
        <family val="2"/>
      </rPr>
      <t xml:space="preserve">Festivals_2DernièresAnnées </t>
    </r>
    <r>
      <rPr>
        <b/>
        <i/>
        <sz val="14"/>
        <color rgb="FFC00000"/>
        <rFont val="Arial"/>
        <family val="2"/>
      </rPr>
      <t>cliquer ici</t>
    </r>
  </si>
  <si>
    <t xml:space="preserve">Frais d'inscription aux festivals </t>
  </si>
  <si>
    <r>
      <t xml:space="preserve">Période
</t>
    </r>
    <r>
      <rPr>
        <i/>
        <sz val="10"/>
        <color theme="0"/>
        <rFont val="Arial"/>
        <family val="2"/>
      </rPr>
      <t>(mm / aaaa)</t>
    </r>
  </si>
  <si>
    <r>
      <t xml:space="preserve">Description des activités de la stratégie
</t>
    </r>
    <r>
      <rPr>
        <i/>
        <sz val="11"/>
        <color theme="0"/>
        <rFont val="Arial"/>
        <family val="2"/>
      </rPr>
      <t>(dans le cadre d'événements et hors événements)</t>
    </r>
  </si>
  <si>
    <t>Territoire(s)</t>
  </si>
  <si>
    <r>
      <rPr>
        <b/>
        <sz val="13"/>
        <color theme="0"/>
        <rFont val="Arial"/>
        <family val="2"/>
      </rPr>
      <t>Moyens déployés par l’entreprise pour mener à bien chacune des activités décrites</t>
    </r>
    <r>
      <rPr>
        <b/>
        <sz val="12"/>
        <color theme="0"/>
        <rFont val="Arial"/>
        <family val="2"/>
      </rPr>
      <t xml:space="preserve"> 
</t>
    </r>
    <r>
      <rPr>
        <i/>
        <sz val="10"/>
        <color theme="0"/>
        <rFont val="Arial"/>
        <family val="2"/>
      </rPr>
      <t>(incluant les ressources externes et internes)</t>
    </r>
  </si>
  <si>
    <t>Année 
de la vente</t>
  </si>
  <si>
    <t>Année de la participation au festival</t>
  </si>
  <si>
    <t>Inscrire les territoires où ont été réalisées les ventes</t>
  </si>
  <si>
    <t>Ventes brutes réalisées 
en $CA</t>
  </si>
  <si>
    <t>Nombre de projets</t>
  </si>
  <si>
    <r>
      <rPr>
        <b/>
        <u/>
        <sz val="13"/>
        <color theme="0"/>
        <rFont val="Arial"/>
        <family val="2"/>
      </rPr>
      <t>RAPPORT FINAL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Indiquez si les activités/actions ont été réalisées
Si non, expliquez pourquoi
Décrivez également les activités non prévues réalisées</t>
    </r>
  </si>
  <si>
    <r>
      <rPr>
        <b/>
        <u/>
        <sz val="13"/>
        <color theme="0"/>
        <rFont val="Arial"/>
        <family val="2"/>
      </rPr>
      <t xml:space="preserve">RAPPORT FINAL
</t>
    </r>
    <r>
      <rPr>
        <b/>
        <sz val="13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>Nom 
diffuseur / plateforme</t>
    </r>
  </si>
  <si>
    <r>
      <rPr>
        <b/>
        <u/>
        <sz val="13"/>
        <color theme="0"/>
        <rFont val="Arial"/>
        <family val="2"/>
      </rPr>
      <t xml:space="preserve">RAPPORT FINAL
</t>
    </r>
    <r>
      <rPr>
        <b/>
        <sz val="13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>Diffuseur ou Plateforme</t>
    </r>
  </si>
  <si>
    <r>
      <rPr>
        <b/>
        <u/>
        <sz val="13"/>
        <color theme="0"/>
        <rFont val="Arial"/>
        <family val="2"/>
      </rPr>
      <t xml:space="preserve">RAPPORT FINAL
</t>
    </r>
    <r>
      <rPr>
        <b/>
        <sz val="13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>Inscrire les territoires où ont été réalisées les ventes</t>
    </r>
  </si>
  <si>
    <t>Année de 
sortie prévue</t>
  </si>
  <si>
    <t>Année 
de sortie</t>
  </si>
  <si>
    <r>
      <rPr>
        <b/>
        <u/>
        <sz val="13"/>
        <color theme="0"/>
        <rFont val="Arial"/>
        <family val="2"/>
      </rPr>
      <t>RAPPORT FINAL</t>
    </r>
    <r>
      <rPr>
        <b/>
        <sz val="13"/>
        <color theme="0"/>
        <rFont val="Arial"/>
        <family val="2"/>
      </rPr>
      <t xml:space="preserve">
Total Montants 
par activité</t>
    </r>
  </si>
  <si>
    <r>
      <rPr>
        <b/>
        <u/>
        <sz val="13"/>
        <color theme="0"/>
        <rFont val="Arial"/>
        <family val="2"/>
      </rPr>
      <t>RAPPORT FINAL</t>
    </r>
    <r>
      <rPr>
        <b/>
        <sz val="13"/>
        <color theme="0"/>
        <rFont val="Arial"/>
        <family val="2"/>
      </rPr>
      <t xml:space="preserve">
Montant réel</t>
    </r>
  </si>
  <si>
    <r>
      <t xml:space="preserve">Écart
</t>
    </r>
    <r>
      <rPr>
        <b/>
        <sz val="8"/>
        <color theme="0"/>
        <rFont val="Arial"/>
        <family val="2"/>
      </rPr>
      <t>Montants prévisionnels 
vs 
Montants réels</t>
    </r>
  </si>
  <si>
    <r>
      <rPr>
        <b/>
        <u/>
        <sz val="13"/>
        <color theme="0"/>
        <rFont val="Arial"/>
        <family val="2"/>
      </rPr>
      <t xml:space="preserve">RAPPORT FINAL
</t>
    </r>
    <r>
      <rPr>
        <b/>
        <sz val="13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>Ventes brutes réalisées en $CA</t>
    </r>
  </si>
  <si>
    <r>
      <t xml:space="preserve">Nom du festival </t>
    </r>
    <r>
      <rPr>
        <b/>
        <i/>
        <sz val="10"/>
        <color theme="0"/>
        <rFont val="Arial"/>
        <family val="2"/>
      </rPr>
      <t>(Liste déroulante)</t>
    </r>
  </si>
  <si>
    <t>1. Inscrire le titre, genre, le nom du diffuseur/plateforme, l'année où la vente a été effectuée et le montant de ventes réalisées au cours des deux dernières années financières terminées</t>
  </si>
  <si>
    <r>
      <t xml:space="preserve">Compléter les sections Rapport Final - onglet Liste_Oeuvres </t>
    </r>
    <r>
      <rPr>
        <b/>
        <i/>
        <sz val="12"/>
        <color rgb="FFC00000"/>
        <rFont val="Arial"/>
        <family val="2"/>
      </rPr>
      <t>cliquer ici</t>
    </r>
  </si>
  <si>
    <r>
      <t xml:space="preserve">Retour au </t>
    </r>
    <r>
      <rPr>
        <b/>
        <sz val="13"/>
        <color theme="4" tint="-0.499984740745262"/>
        <rFont val="Calibri"/>
        <family val="2"/>
      </rPr>
      <t>Formulaire_Demande</t>
    </r>
    <r>
      <rPr>
        <b/>
        <sz val="13"/>
        <color theme="10"/>
        <rFont val="Calibri"/>
        <family val="2"/>
      </rPr>
      <t xml:space="preserve"> </t>
    </r>
    <r>
      <rPr>
        <b/>
        <i/>
        <sz val="13"/>
        <color rgb="FFC00000"/>
        <rFont val="Calibri"/>
        <family val="2"/>
      </rPr>
      <t>cliquer ici</t>
    </r>
  </si>
  <si>
    <t>Cinéma</t>
  </si>
  <si>
    <t>Projet numérique</t>
  </si>
  <si>
    <t xml:space="preserve">* Veuillez préciser : </t>
  </si>
  <si>
    <r>
      <t xml:space="preserve">Inscrire le détail des ventes réalisées au cours des deux dernières années financières complétées dans l’onglet </t>
    </r>
    <r>
      <rPr>
        <b/>
        <sz val="14"/>
        <color theme="4" tint="-0.499984740745262"/>
        <rFont val="Arial"/>
        <family val="2"/>
      </rPr>
      <t>Ventes_2DernièresAnnées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</si>
  <si>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1. Inscrire le titre, le genre, le format et l'année de production de chacune des œuvres québécoises mises en valeur dans le cadre de cette stratégie</t>
  </si>
  <si>
    <t xml:space="preserve">1. Ajouter les titres, genres, formats et années de production des œuvres québécoises qui auront fait partie de cette stratégie mais n'étaient pas prévues au dépôt de la demande </t>
  </si>
  <si>
    <t>1. Inscrire le titre, le genre, l'année de participation du film au festival, chacun des festivals auquel il a participé et si le film a remporté un prix dans chacun de ces festivals au cours des deux dernières années financières terminées</t>
  </si>
  <si>
    <t>Programme SODEXPORT — Aide à l’exportation et au rayonnement culturel
Audiovisuel - COURT MÉTRAGE</t>
  </si>
  <si>
    <t>Programme SODEXPORT - Aide à l'exportation et au rayonnement culturel
Audiovisuel - COURT MÉTRAGE</t>
  </si>
  <si>
    <r>
      <rPr>
        <b/>
        <i/>
        <vertAlign val="superscript"/>
        <sz val="10"/>
        <color theme="4" tint="-0.499984740745262"/>
        <rFont val="Arial"/>
        <family val="2"/>
      </rPr>
      <t>1</t>
    </r>
    <r>
      <rPr>
        <b/>
        <i/>
        <sz val="10"/>
        <color theme="4" tint="-0.499984740745262"/>
        <rFont val="Arial"/>
        <family val="2"/>
      </rPr>
      <t xml:space="preserve"> Par catalogue d'œuvres, on entend l'ensemble des titres </t>
    </r>
  </si>
  <si>
    <r>
      <t xml:space="preserve">* Retombées anticipées 
</t>
    </r>
    <r>
      <rPr>
        <b/>
        <i/>
        <sz val="11"/>
        <rFont val="Arial"/>
        <family val="2"/>
      </rPr>
      <t xml:space="preserve">  par exemple :</t>
    </r>
    <r>
      <rPr>
        <i/>
        <sz val="11"/>
        <rFont val="Arial"/>
        <family val="2"/>
      </rPr>
      <t xml:space="preserve"> 
</t>
    </r>
    <r>
      <rPr>
        <i/>
        <sz val="11"/>
        <color rgb="FFDA10C2"/>
        <rFont val="Arial"/>
        <family val="2"/>
      </rPr>
      <t>-</t>
    </r>
    <r>
      <rPr>
        <i/>
        <sz val="11"/>
        <rFont val="Arial"/>
        <family val="2"/>
      </rPr>
      <t>Accroissement des ventes en pourcentage</t>
    </r>
    <r>
      <rPr>
        <i/>
        <sz val="11"/>
        <color rgb="FFDA10C2"/>
        <rFont val="Arial"/>
        <family val="2"/>
      </rPr>
      <t xml:space="preserve">
</t>
    </r>
    <r>
      <rPr>
        <i/>
        <sz val="11"/>
        <rFont val="Arial"/>
        <family val="2"/>
      </rPr>
      <t>-Développement de XX marchés et XX 
 retombées attendues
-Recherche de financement étranger 
 pour X projets
-Entente de partenariat à détailler
-Ventes de droits avec cible précise
-Présence média accrue avec cible
 etc.</t>
    </r>
  </si>
  <si>
    <t>2. Inscrire les ventes réalisées par pays en dollars canadiens</t>
  </si>
  <si>
    <t>Berlinale (Berlinale Shorts, Semaine de la critique)</t>
  </si>
  <si>
    <t>Festival de Cannes (Compétition, Semaine internationale de la critique, La Quinzaine des réalisateurs)</t>
  </si>
  <si>
    <t>Festival du film de Sundance (Short Film Program)</t>
  </si>
  <si>
    <t>Berlinale (Generation Kplus, Generation 14plus, Forum)</t>
  </si>
  <si>
    <t>Festival de Tribeca (Short Film Competition)</t>
  </si>
  <si>
    <t>Festival d’Annecy (L'Officielle, Off-Limits, Perspectives, Jeune Public)</t>
  </si>
  <si>
    <t>South-by-South-West (Narrative Short Competition, Documentary Short Competition, Animated Short Competition, Midnight Short Competition)</t>
  </si>
  <si>
    <t>Festival de Toronto, Canada (TIFF) (Compétition officielle Short Cut TIFF (Eligible Best Canadian Short)</t>
  </si>
  <si>
    <t>dernière mise à jour : 30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</si>
</sst>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[$$-C0C]"/>
    <numFmt numFmtId="165" formatCode="_(#,##0\ &quot;$&quot;_);_(\(#,##0\ &quot;$&quot;\);_(&quot;- $&quot;_);_(@_)"/>
    <numFmt numFmtId="166" formatCode="mmm/yyyy"/>
    <numFmt numFmtId="167" formatCode="[&lt;=9999999]###\-####;###\-###\-####"/>
    <numFmt numFmtId="168" formatCode="[$-F800]dddd\,\ mmmm\ dd\,\ yyyy"/>
    <numFmt numFmtId="169" formatCode="#,##0.00\ [$$-C0C]_);\(#,##0.00\ [$$-C0C]\)"/>
    <numFmt numFmtId="170" formatCode="0.0%"/>
    <numFmt numFmtId="171" formatCode="_ * #,##0_)\ &quot;$&quot;_ ;_ * \(#,##0\)\ &quot;$&quot;_ ;_ * &quot;-&quot;??_)\ &quot;$&quot;_ ;_ @_ "/>
    <numFmt numFmtId="172" formatCode="#,##0\ [$$-C0C]_);\(#,##0\ [$$-C0C]\)"/>
  </numFmts>
  <fonts count="137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i/>
      <sz val="16"/>
      <color theme="0"/>
      <name val="Arial"/>
      <family val="2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u/>
      <sz val="11"/>
      <color theme="10"/>
      <name val="Calibri"/>
      <family val="2"/>
    </font>
    <font>
      <b/>
      <sz val="11"/>
      <color rgb="FF0070C0"/>
      <name val="Arial"/>
      <family val="2"/>
    </font>
    <font>
      <b/>
      <sz val="11"/>
      <color theme="4" tint="-0.499984740745262"/>
      <name val="Arial"/>
      <family val="2"/>
    </font>
    <font>
      <b/>
      <sz val="14"/>
      <color theme="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2"/>
      <color theme="4" tint="-0.499984740745262"/>
      <name val="Arial"/>
      <family val="2"/>
    </font>
    <font>
      <b/>
      <sz val="13"/>
      <color rgb="FFC00000"/>
      <name val="Arial"/>
      <family val="2"/>
    </font>
    <font>
      <b/>
      <sz val="12"/>
      <color rgb="FFC00000"/>
      <name val="Arial"/>
      <family val="2"/>
    </font>
    <font>
      <i/>
      <sz val="10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sz val="13"/>
      <color theme="4" tint="-0.249977111117893"/>
      <name val="Arial"/>
      <family val="2"/>
    </font>
    <font>
      <i/>
      <sz val="9"/>
      <color theme="4" tint="-0.499984740745262"/>
      <name val="Arial"/>
      <family val="2"/>
    </font>
    <font>
      <b/>
      <sz val="22"/>
      <color theme="4" tint="-0.499984740745262"/>
      <name val="Calibri"/>
      <family val="2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11"/>
      <name val="Arial"/>
      <family val="2"/>
    </font>
    <font>
      <b/>
      <i/>
      <sz val="22"/>
      <color rgb="FFC00000"/>
      <name val="Calibri"/>
      <family val="2"/>
    </font>
    <font>
      <b/>
      <sz val="14"/>
      <color theme="4" tint="-0.499984740745262"/>
      <name val="Arial"/>
      <family val="2"/>
    </font>
    <font>
      <b/>
      <sz val="12"/>
      <color rgb="FFC00000"/>
      <name val="Calibri"/>
      <family val="2"/>
    </font>
    <font>
      <b/>
      <sz val="13"/>
      <color rgb="FFC00000"/>
      <name val="Calibri"/>
      <family val="2"/>
    </font>
    <font>
      <sz val="10"/>
      <color theme="4" tint="-0.499984740745262"/>
      <name val="Arial"/>
      <family val="2"/>
    </font>
    <font>
      <b/>
      <sz val="18"/>
      <color rgb="FFC00000"/>
      <name val="Arial"/>
      <family val="2"/>
    </font>
    <font>
      <b/>
      <sz val="14"/>
      <name val="Arial"/>
      <family val="2"/>
    </font>
    <font>
      <b/>
      <sz val="18"/>
      <color theme="4" tint="-0.499984740745262"/>
      <name val="Calibri"/>
      <family val="2"/>
    </font>
    <font>
      <b/>
      <sz val="22"/>
      <name val="Arial"/>
      <family val="2"/>
    </font>
    <font>
      <b/>
      <i/>
      <sz val="11"/>
      <color theme="4" tint="-0.499984740745262"/>
      <name val="Arial"/>
      <family val="2"/>
    </font>
    <font>
      <b/>
      <sz val="22"/>
      <color rgb="FFC00000"/>
      <name val="Calibri"/>
      <family val="2"/>
    </font>
    <font>
      <sz val="16"/>
      <color theme="4" tint="-0.499984740745262"/>
      <name val="Arial"/>
      <family val="2"/>
    </font>
    <font>
      <sz val="22"/>
      <color theme="4" tint="-0.499984740745262"/>
      <name val="Calibri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b/>
      <sz val="16"/>
      <color rgb="FF0070C0"/>
      <name val="Arial"/>
      <family val="2"/>
    </font>
    <font>
      <b/>
      <i/>
      <sz val="16"/>
      <color rgb="FFC00000"/>
      <name val="Arial"/>
      <family val="2"/>
    </font>
    <font>
      <b/>
      <sz val="11"/>
      <name val="Arial"/>
      <family val="2"/>
    </font>
    <font>
      <b/>
      <sz val="14"/>
      <color theme="0" tint="-0.14999847407452621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i/>
      <sz val="14"/>
      <color rgb="FFC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0"/>
      <name val="Arial"/>
      <family val="2"/>
    </font>
    <font>
      <b/>
      <sz val="12"/>
      <name val="Calibri"/>
      <family val="2"/>
    </font>
    <font>
      <b/>
      <u/>
      <sz val="13"/>
      <color theme="0"/>
      <name val="Arial"/>
      <family val="2"/>
    </font>
    <font>
      <b/>
      <sz val="10"/>
      <color theme="0"/>
      <name val="Arial"/>
      <family val="2"/>
    </font>
    <font>
      <sz val="11"/>
      <color theme="4" tint="-0.49998474074526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rgb="FF0070C0"/>
      <name val="Calibri"/>
      <family val="2"/>
    </font>
    <font>
      <b/>
      <sz val="14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12"/>
      <color theme="0" tint="-0.14999847407452621"/>
      <name val="Calibri"/>
      <family val="2"/>
    </font>
    <font>
      <sz val="8"/>
      <name val="Calibri"/>
      <family val="2"/>
    </font>
    <font>
      <b/>
      <i/>
      <sz val="12"/>
      <color rgb="FF0070C0"/>
      <name val="Arial"/>
      <family val="2"/>
    </font>
    <font>
      <b/>
      <sz val="9"/>
      <color theme="0"/>
      <name val="Arial"/>
      <family val="2"/>
    </font>
    <font>
      <b/>
      <i/>
      <sz val="12"/>
      <color rgb="FFC00000"/>
      <name val="Arial"/>
      <family val="2"/>
    </font>
    <font>
      <b/>
      <sz val="12"/>
      <color theme="4" tint="-0.249977111117893"/>
      <name val="Arial"/>
      <family val="2"/>
    </font>
    <font>
      <sz val="13"/>
      <color theme="4" tint="-0.249977111117893"/>
      <name val="Arial"/>
      <family val="2"/>
    </font>
    <font>
      <b/>
      <sz val="14"/>
      <color theme="10"/>
      <name val="Arial"/>
      <family val="2"/>
    </font>
    <font>
      <b/>
      <sz val="14"/>
      <color rgb="FF0070C0"/>
      <name val="Arial"/>
      <family val="2"/>
    </font>
    <font>
      <sz val="10"/>
      <color theme="1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i/>
      <sz val="11"/>
      <color theme="0"/>
      <name val="Arial"/>
      <family val="2"/>
    </font>
    <font>
      <b/>
      <i/>
      <sz val="10"/>
      <name val="Arial"/>
      <family val="2"/>
    </font>
    <font>
      <b/>
      <i/>
      <sz val="10"/>
      <color rgb="FF0070C0"/>
      <name val="Arial"/>
      <family val="2"/>
    </font>
    <font>
      <b/>
      <u/>
      <sz val="16"/>
      <color theme="4" tint="-0.499984740745262"/>
      <name val="Arial"/>
      <family val="2"/>
    </font>
    <font>
      <i/>
      <sz val="11"/>
      <color theme="1"/>
      <name val="Arial"/>
      <family val="2"/>
    </font>
    <font>
      <b/>
      <sz val="22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4" tint="-0.499984740745262"/>
      <name val="Wingdings"/>
      <charset val="2"/>
    </font>
    <font>
      <b/>
      <sz val="16"/>
      <color rgb="FF0070C0"/>
      <name val="Calibri"/>
      <family val="2"/>
    </font>
    <font>
      <b/>
      <sz val="24"/>
      <color rgb="FFC00000"/>
      <name val="Arial"/>
      <family val="2"/>
    </font>
    <font>
      <b/>
      <sz val="24"/>
      <color theme="4" tint="-0.499984740745262"/>
      <name val="Arial"/>
      <family val="2"/>
    </font>
    <font>
      <b/>
      <i/>
      <sz val="10"/>
      <color theme="0"/>
      <name val="Arial"/>
      <family val="2"/>
    </font>
    <font>
      <b/>
      <u/>
      <sz val="13"/>
      <color theme="4" tint="-0.499984740745262"/>
      <name val="Arial"/>
      <family val="2"/>
    </font>
    <font>
      <b/>
      <sz val="18"/>
      <color theme="0"/>
      <name val="Arial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  <font>
      <b/>
      <u/>
      <sz val="12"/>
      <color theme="4" tint="-0.499984740745262"/>
      <name val="Arial"/>
      <family val="2"/>
    </font>
    <font>
      <b/>
      <vertAlign val="superscript"/>
      <sz val="12"/>
      <color theme="4" tint="-0.499984740745262"/>
      <name val="Arial"/>
      <family val="2"/>
    </font>
    <font>
      <sz val="12"/>
      <color rgb="FF0070C0"/>
      <name val="Arial"/>
      <family val="2"/>
    </font>
    <font>
      <b/>
      <sz val="11"/>
      <color theme="0"/>
      <name val="Arial"/>
      <family val="2"/>
    </font>
    <font>
      <b/>
      <i/>
      <u/>
      <sz val="12"/>
      <color theme="4" tint="-0.499984740745262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0070C0"/>
      <name val="Arial"/>
      <family val="2"/>
    </font>
    <font>
      <b/>
      <i/>
      <sz val="11"/>
      <color theme="0"/>
      <name val="Arial"/>
      <family val="2"/>
    </font>
    <font>
      <i/>
      <sz val="11"/>
      <color theme="4" tint="-0.499984740745262"/>
      <name val="Arial"/>
      <family val="2"/>
    </font>
    <font>
      <b/>
      <sz val="13"/>
      <color theme="4" tint="-0.499984740745262"/>
      <name val="Calibri"/>
      <family val="2"/>
    </font>
    <font>
      <b/>
      <sz val="11"/>
      <color theme="1" tint="0.34998626667073579"/>
      <name val="Arial"/>
      <family val="2"/>
    </font>
    <font>
      <b/>
      <u/>
      <sz val="16"/>
      <color rgb="FFC00000"/>
      <name val="Arial"/>
      <family val="2"/>
    </font>
    <font>
      <b/>
      <strike/>
      <sz val="12"/>
      <color theme="4" tint="-0.499984740745262"/>
      <name val="Calibri"/>
      <family val="2"/>
    </font>
    <font>
      <b/>
      <strike/>
      <sz val="12"/>
      <color rgb="FF0070C0"/>
      <name val="Calibri"/>
      <family val="2"/>
    </font>
    <font>
      <b/>
      <i/>
      <sz val="10"/>
      <color rgb="FFC0000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3"/>
      <color theme="10"/>
      <name val="Calibri"/>
      <family val="2"/>
    </font>
    <font>
      <b/>
      <i/>
      <sz val="13"/>
      <color rgb="FFC00000"/>
      <name val="Calibri"/>
      <family val="2"/>
    </font>
    <font>
      <sz val="11"/>
      <color theme="0" tint="-0.14999847407452621"/>
      <name val="Calibri"/>
      <family val="2"/>
    </font>
    <font>
      <i/>
      <sz val="11"/>
      <color rgb="FFDA10C2"/>
      <name val="Arial"/>
      <family val="2"/>
    </font>
    <font>
      <b/>
      <i/>
      <vertAlign val="superscript"/>
      <sz val="10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4" tint="-0.499984740745262"/>
        <bgColor theme="4" tint="0.399914548173467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theme="2" tint="-0.499984740745262"/>
      </bottom>
      <diagonal/>
    </border>
    <border>
      <left/>
      <right/>
      <top style="thin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4" fillId="0" borderId="0" applyNumberFormat="0" applyFill="0" applyBorder="0" applyAlignment="0" applyProtection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</cellStyleXfs>
  <cellXfs count="70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3" fillId="7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19" fillId="0" borderId="13" xfId="1" applyFont="1" applyFill="1" applyBorder="1" applyAlignment="1" applyProtection="1">
      <alignment horizontal="left" vertical="center"/>
    </xf>
    <xf numFmtId="0" fontId="35" fillId="0" borderId="0" xfId="1" applyFont="1" applyFill="1" applyBorder="1" applyAlignment="1" applyProtection="1">
      <alignment vertical="center"/>
    </xf>
    <xf numFmtId="166" fontId="43" fillId="0" borderId="0" xfId="1" applyNumberFormat="1" applyFont="1" applyFill="1" applyAlignment="1" applyProtection="1">
      <alignment vertical="center"/>
    </xf>
    <xf numFmtId="0" fontId="66" fillId="0" borderId="0" xfId="1" applyFont="1" applyFill="1" applyAlignment="1" applyProtection="1">
      <alignment horizontal="left" vertical="center"/>
    </xf>
    <xf numFmtId="0" fontId="44" fillId="0" borderId="0" xfId="1" applyFont="1" applyFill="1" applyAlignment="1" applyProtection="1">
      <alignment horizontal="center" vertical="center"/>
    </xf>
    <xf numFmtId="0" fontId="43" fillId="0" borderId="0" xfId="1" applyFont="1" applyFill="1" applyAlignment="1" applyProtection="1">
      <alignment horizontal="center" vertical="center"/>
    </xf>
    <xf numFmtId="166" fontId="43" fillId="0" borderId="8" xfId="1" applyNumberFormat="1" applyFont="1" applyFill="1" applyBorder="1" applyAlignment="1" applyProtection="1">
      <alignment vertical="center"/>
    </xf>
    <xf numFmtId="166" fontId="43" fillId="0" borderId="0" xfId="1" applyNumberFormat="1" applyFont="1" applyFill="1" applyBorder="1" applyAlignment="1" applyProtection="1">
      <alignment vertical="center"/>
    </xf>
    <xf numFmtId="9" fontId="70" fillId="0" borderId="0" xfId="2" applyFont="1" applyFill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1" fillId="0" borderId="4" xfId="0" applyFont="1" applyBorder="1" applyAlignment="1" applyProtection="1">
      <alignment horizontal="left" vertical="center"/>
      <protection locked="0"/>
    </xf>
    <xf numFmtId="0" fontId="86" fillId="0" borderId="0" xfId="1" applyFont="1" applyFill="1" applyBorder="1" applyAlignment="1" applyProtection="1">
      <alignment vertical="center"/>
    </xf>
    <xf numFmtId="0" fontId="21" fillId="0" borderId="27" xfId="0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left" vertical="center" wrapText="1"/>
      <protection locked="0"/>
    </xf>
    <xf numFmtId="0" fontId="48" fillId="0" borderId="0" xfId="1" applyFont="1" applyFill="1" applyAlignment="1" applyProtection="1">
      <alignment vertical="center"/>
    </xf>
    <xf numFmtId="164" fontId="3" fillId="7" borderId="18" xfId="0" applyNumberFormat="1" applyFont="1" applyFill="1" applyBorder="1" applyAlignment="1" applyProtection="1">
      <alignment horizontal="right" vertical="center"/>
      <protection locked="0"/>
    </xf>
    <xf numFmtId="0" fontId="101" fillId="0" borderId="13" xfId="1" applyFont="1" applyFill="1" applyBorder="1" applyAlignment="1" applyProtection="1">
      <alignment horizontal="left" vertical="center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9" fontId="0" fillId="0" borderId="23" xfId="2" applyFont="1" applyBorder="1" applyAlignment="1" applyProtection="1">
      <alignment horizontal="left" vertical="center"/>
    </xf>
    <xf numFmtId="9" fontId="70" fillId="0" borderId="23" xfId="2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7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164" fontId="89" fillId="0" borderId="18" xfId="0" applyNumberFormat="1" applyFont="1" applyBorder="1" applyAlignment="1" applyProtection="1">
      <alignment vertical="center"/>
      <protection locked="0"/>
    </xf>
    <xf numFmtId="164" fontId="89" fillId="0" borderId="4" xfId="0" applyNumberFormat="1" applyFont="1" applyBorder="1" applyAlignment="1" applyProtection="1">
      <alignment vertical="center"/>
      <protection locked="0"/>
    </xf>
    <xf numFmtId="164" fontId="89" fillId="0" borderId="40" xfId="0" applyNumberFormat="1" applyFont="1" applyBorder="1" applyAlignment="1" applyProtection="1">
      <alignment horizontal="right" vertical="center"/>
      <protection locked="0"/>
    </xf>
    <xf numFmtId="170" fontId="70" fillId="0" borderId="23" xfId="2" applyNumberFormat="1" applyFont="1" applyBorder="1" applyAlignment="1" applyProtection="1">
      <alignment horizontal="left" vertical="center"/>
    </xf>
    <xf numFmtId="9" fontId="0" fillId="0" borderId="0" xfId="2" applyFont="1" applyAlignment="1" applyProtection="1">
      <alignment horizontal="left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8" fillId="0" borderId="17" xfId="0" applyFont="1" applyBorder="1" applyAlignment="1" applyProtection="1">
      <alignment horizontal="left" vertical="center" wrapText="1"/>
      <protection locked="0"/>
    </xf>
    <xf numFmtId="0" fontId="78" fillId="0" borderId="23" xfId="0" applyFont="1" applyBorder="1" applyAlignment="1" applyProtection="1">
      <alignment horizontal="left" vertical="center" wrapText="1"/>
      <protection locked="0"/>
    </xf>
    <xf numFmtId="0" fontId="78" fillId="0" borderId="17" xfId="0" applyFont="1" applyBorder="1" applyAlignment="1" applyProtection="1">
      <alignment horizontal="left" vertical="top" wrapText="1"/>
      <protection locked="0"/>
    </xf>
    <xf numFmtId="0" fontId="78" fillId="0" borderId="22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166" fontId="77" fillId="7" borderId="4" xfId="1" applyNumberFormat="1" applyFont="1" applyFill="1" applyBorder="1" applyAlignment="1" applyProtection="1">
      <alignment horizontal="center" vertical="center"/>
    </xf>
    <xf numFmtId="166" fontId="120" fillId="7" borderId="4" xfId="1" applyNumberFormat="1" applyFont="1" applyFill="1" applyBorder="1" applyAlignment="1" applyProtection="1">
      <alignment horizontal="center" vertical="center"/>
    </xf>
    <xf numFmtId="171" fontId="6" fillId="17" borderId="0" xfId="3" applyNumberFormat="1" applyFont="1" applyFill="1" applyBorder="1" applyAlignment="1" applyProtection="1">
      <alignment vertical="center"/>
      <protection hidden="1"/>
    </xf>
    <xf numFmtId="0" fontId="8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169" fontId="21" fillId="0" borderId="0" xfId="3" applyNumberFormat="1" applyFont="1" applyAlignment="1" applyProtection="1">
      <alignment horizontal="center" vertical="center"/>
      <protection hidden="1"/>
    </xf>
    <xf numFmtId="172" fontId="45" fillId="0" borderId="3" xfId="3" applyNumberFormat="1" applyFont="1" applyFill="1" applyBorder="1" applyAlignment="1" applyProtection="1">
      <alignment horizontal="center" vertical="center" wrapText="1"/>
      <protection locked="0"/>
    </xf>
    <xf numFmtId="172" fontId="113" fillId="4" borderId="4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/>
    <xf numFmtId="0" fontId="6" fillId="0" borderId="11" xfId="0" applyFont="1" applyBorder="1"/>
    <xf numFmtId="164" fontId="3" fillId="8" borderId="4" xfId="0" applyNumberFormat="1" applyFont="1" applyFill="1" applyBorder="1" applyAlignment="1">
      <alignment horizontal="right" vertical="center"/>
    </xf>
    <xf numFmtId="165" fontId="27" fillId="6" borderId="4" xfId="0" applyNumberFormat="1" applyFont="1" applyFill="1" applyBorder="1" applyAlignment="1">
      <alignment vertical="center"/>
    </xf>
    <xf numFmtId="165" fontId="27" fillId="9" borderId="4" xfId="0" applyNumberFormat="1" applyFont="1" applyFill="1" applyBorder="1" applyAlignment="1">
      <alignment horizontal="right" vertical="center"/>
    </xf>
    <xf numFmtId="0" fontId="6" fillId="0" borderId="13" xfId="0" applyFont="1" applyBorder="1"/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97" fillId="0" borderId="8" xfId="0" applyFont="1" applyBorder="1"/>
    <xf numFmtId="0" fontId="6" fillId="0" borderId="9" xfId="0" applyFont="1" applyBorder="1"/>
    <xf numFmtId="0" fontId="97" fillId="0" borderId="0" xfId="0" applyFont="1"/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0" fillId="5" borderId="32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164" fontId="3" fillId="8" borderId="18" xfId="0" applyNumberFormat="1" applyFont="1" applyFill="1" applyBorder="1" applyAlignment="1">
      <alignment horizontal="right" vertical="center"/>
    </xf>
    <xf numFmtId="164" fontId="2" fillId="5" borderId="34" xfId="0" applyNumberFormat="1" applyFont="1" applyFill="1" applyBorder="1" applyAlignment="1">
      <alignment vertical="center"/>
    </xf>
    <xf numFmtId="164" fontId="2" fillId="5" borderId="44" xfId="0" applyNumberFormat="1" applyFont="1" applyFill="1" applyBorder="1" applyAlignment="1">
      <alignment vertical="center"/>
    </xf>
    <xf numFmtId="165" fontId="14" fillId="14" borderId="50" xfId="0" applyNumberFormat="1" applyFont="1" applyFill="1" applyBorder="1" applyAlignment="1">
      <alignment horizontal="right" vertical="center"/>
    </xf>
    <xf numFmtId="165" fontId="14" fillId="6" borderId="33" xfId="0" applyNumberFormat="1" applyFont="1" applyFill="1" applyBorder="1" applyAlignment="1">
      <alignment vertical="center"/>
    </xf>
    <xf numFmtId="165" fontId="14" fillId="9" borderId="33" xfId="0" applyNumberFormat="1" applyFont="1" applyFill="1" applyBorder="1" applyAlignment="1">
      <alignment horizontal="right" vertical="center"/>
    </xf>
    <xf numFmtId="165" fontId="14" fillId="9" borderId="43" xfId="0" applyNumberFormat="1" applyFont="1" applyFill="1" applyBorder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0" fontId="13" fillId="4" borderId="4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64" fontId="89" fillId="8" borderId="18" xfId="0" applyNumberFormat="1" applyFont="1" applyFill="1" applyBorder="1" applyAlignment="1">
      <alignment horizontal="right" vertical="center"/>
    </xf>
    <xf numFmtId="0" fontId="89" fillId="8" borderId="36" xfId="0" applyFont="1" applyFill="1" applyBorder="1" applyAlignment="1">
      <alignment horizontal="left" vertical="center" wrapText="1"/>
    </xf>
    <xf numFmtId="0" fontId="89" fillId="0" borderId="11" xfId="0" applyFont="1" applyBorder="1" applyAlignment="1">
      <alignment horizontal="left" vertical="center" wrapText="1"/>
    </xf>
    <xf numFmtId="164" fontId="89" fillId="8" borderId="4" xfId="0" applyNumberFormat="1" applyFont="1" applyFill="1" applyBorder="1" applyAlignment="1">
      <alignment horizontal="right" vertical="center"/>
    </xf>
    <xf numFmtId="0" fontId="89" fillId="8" borderId="38" xfId="0" applyFont="1" applyFill="1" applyBorder="1" applyAlignment="1">
      <alignment horizontal="left" vertical="center" wrapText="1"/>
    </xf>
    <xf numFmtId="0" fontId="34" fillId="5" borderId="39" xfId="0" applyFont="1" applyFill="1" applyBorder="1" applyAlignment="1">
      <alignment vertical="center" wrapText="1"/>
    </xf>
    <xf numFmtId="164" fontId="89" fillId="8" borderId="27" xfId="0" applyNumberFormat="1" applyFont="1" applyFill="1" applyBorder="1" applyAlignment="1">
      <alignment horizontal="right" vertical="center"/>
    </xf>
    <xf numFmtId="0" fontId="89" fillId="8" borderId="59" xfId="0" applyFont="1" applyFill="1" applyBorder="1" applyAlignment="1">
      <alignment horizontal="left" vertical="center" wrapText="1"/>
    </xf>
    <xf numFmtId="165" fontId="14" fillId="14" borderId="33" xfId="0" applyNumberFormat="1" applyFont="1" applyFill="1" applyBorder="1" applyAlignment="1">
      <alignment horizontal="right" vertical="center"/>
    </xf>
    <xf numFmtId="165" fontId="14" fillId="6" borderId="4" xfId="0" applyNumberFormat="1" applyFont="1" applyFill="1" applyBorder="1" applyAlignment="1">
      <alignment vertical="center"/>
    </xf>
    <xf numFmtId="165" fontId="14" fillId="9" borderId="4" xfId="0" applyNumberFormat="1" applyFont="1" applyFill="1" applyBorder="1" applyAlignment="1">
      <alignment horizontal="right" vertical="center"/>
    </xf>
    <xf numFmtId="0" fontId="12" fillId="11" borderId="4" xfId="0" applyFont="1" applyFill="1" applyBorder="1"/>
    <xf numFmtId="165" fontId="14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165" fontId="27" fillId="15" borderId="4" xfId="0" applyNumberFormat="1" applyFont="1" applyFill="1" applyBorder="1" applyAlignment="1">
      <alignment horizontal="right" vertical="center"/>
    </xf>
    <xf numFmtId="0" fontId="6" fillId="11" borderId="4" xfId="0" applyFont="1" applyFill="1" applyBorder="1"/>
    <xf numFmtId="0" fontId="6" fillId="0" borderId="12" xfId="0" applyFont="1" applyBorder="1"/>
    <xf numFmtId="0" fontId="6" fillId="0" borderId="14" xfId="0" applyFont="1" applyBorder="1"/>
    <xf numFmtId="0" fontId="24" fillId="0" borderId="0" xfId="1" applyAlignment="1" applyProtection="1">
      <alignment vertical="center"/>
    </xf>
    <xf numFmtId="171" fontId="8" fillId="0" borderId="4" xfId="3" applyNumberFormat="1" applyFont="1" applyFill="1" applyBorder="1" applyAlignment="1" applyProtection="1">
      <alignment vertical="center"/>
    </xf>
    <xf numFmtId="171" fontId="121" fillId="0" borderId="4" xfId="3" applyNumberFormat="1" applyFont="1" applyFill="1" applyBorder="1" applyAlignment="1" applyProtection="1">
      <alignment vertical="center"/>
    </xf>
    <xf numFmtId="0" fontId="6" fillId="0" borderId="10" xfId="0" applyFont="1" applyBorder="1" applyAlignment="1">
      <alignment vertical="top"/>
    </xf>
    <xf numFmtId="166" fontId="3" fillId="0" borderId="35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164" fontId="3" fillId="0" borderId="18" xfId="0" applyNumberFormat="1" applyFont="1" applyBorder="1" applyAlignment="1" applyProtection="1">
      <alignment vertical="top"/>
      <protection locked="0"/>
    </xf>
    <xf numFmtId="164" fontId="58" fillId="5" borderId="18" xfId="0" applyNumberFormat="1" applyFont="1" applyFill="1" applyBorder="1" applyAlignment="1">
      <alignment vertical="top"/>
    </xf>
    <xf numFmtId="164" fontId="3" fillId="7" borderId="18" xfId="0" applyNumberFormat="1" applyFont="1" applyFill="1" applyBorder="1" applyAlignment="1" applyProtection="1">
      <alignment horizontal="right" vertical="top"/>
      <protection locked="0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0" fontId="3" fillId="8" borderId="36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164" fontId="3" fillId="0" borderId="4" xfId="0" applyNumberFormat="1" applyFont="1" applyBorder="1" applyAlignment="1" applyProtection="1">
      <alignment vertical="top"/>
      <protection locked="0"/>
    </xf>
    <xf numFmtId="164" fontId="58" fillId="5" borderId="4" xfId="0" applyNumberFormat="1" applyFont="1" applyFill="1" applyBorder="1" applyAlignment="1">
      <alignment vertical="top"/>
    </xf>
    <xf numFmtId="164" fontId="3" fillId="7" borderId="4" xfId="0" applyNumberFormat="1" applyFont="1" applyFill="1" applyBorder="1" applyAlignment="1" applyProtection="1">
      <alignment horizontal="right" vertical="top"/>
      <protection locked="0"/>
    </xf>
    <xf numFmtId="164" fontId="3" fillId="8" borderId="4" xfId="0" applyNumberFormat="1" applyFont="1" applyFill="1" applyBorder="1" applyAlignment="1">
      <alignment horizontal="right" vertical="top"/>
    </xf>
    <xf numFmtId="164" fontId="3" fillId="8" borderId="5" xfId="0" applyNumberFormat="1" applyFont="1" applyFill="1" applyBorder="1" applyAlignment="1">
      <alignment horizontal="right" vertical="top"/>
    </xf>
    <xf numFmtId="0" fontId="3" fillId="8" borderId="38" xfId="0" applyFont="1" applyFill="1" applyBorder="1" applyAlignment="1">
      <alignment horizontal="left" vertical="top" wrapText="1"/>
    </xf>
    <xf numFmtId="164" fontId="3" fillId="0" borderId="27" xfId="0" applyNumberFormat="1" applyFont="1" applyBorder="1" applyAlignment="1" applyProtection="1">
      <alignment vertical="top"/>
      <protection locked="0"/>
    </xf>
    <xf numFmtId="164" fontId="58" fillId="5" borderId="40" xfId="0" applyNumberFormat="1" applyFont="1" applyFill="1" applyBorder="1" applyAlignment="1">
      <alignment vertical="top"/>
    </xf>
    <xf numFmtId="164" fontId="3" fillId="7" borderId="40" xfId="0" applyNumberFormat="1" applyFont="1" applyFill="1" applyBorder="1" applyAlignment="1" applyProtection="1">
      <alignment horizontal="right" vertical="top"/>
      <protection locked="0"/>
    </xf>
    <xf numFmtId="164" fontId="3" fillId="8" borderId="40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0" fontId="3" fillId="8" borderId="42" xfId="0" applyFont="1" applyFill="1" applyBorder="1" applyAlignment="1">
      <alignment horizontal="left" vertical="top" wrapText="1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9" fillId="5" borderId="1" xfId="0" applyFont="1" applyFill="1" applyBorder="1" applyAlignment="1">
      <alignment vertical="center"/>
    </xf>
    <xf numFmtId="0" fontId="19" fillId="5" borderId="22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19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vertical="center"/>
    </xf>
    <xf numFmtId="0" fontId="6" fillId="5" borderId="23" xfId="0" applyFont="1" applyFill="1" applyBorder="1" applyAlignment="1">
      <alignment vertical="center"/>
    </xf>
    <xf numFmtId="0" fontId="4" fillId="5" borderId="2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8" fillId="10" borderId="0" xfId="0" applyFont="1" applyFill="1" applyAlignment="1">
      <alignment horizontal="left"/>
    </xf>
    <xf numFmtId="0" fontId="116" fillId="0" borderId="2" xfId="0" applyFont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0" fillId="5" borderId="6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107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4" fillId="5" borderId="20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 vertical="center"/>
    </xf>
    <xf numFmtId="0" fontId="19" fillId="5" borderId="6" xfId="0" applyFont="1" applyFill="1" applyBorder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34" fillId="5" borderId="6" xfId="0" applyFont="1" applyFill="1" applyBorder="1" applyAlignment="1">
      <alignment horizontal="left" vertical="center" wrapText="1"/>
    </xf>
    <xf numFmtId="0" fontId="34" fillId="5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4" fillId="5" borderId="2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4" fillId="5" borderId="23" xfId="0" applyFont="1" applyFill="1" applyBorder="1" applyAlignment="1">
      <alignment wrapText="1"/>
    </xf>
    <xf numFmtId="0" fontId="3" fillId="5" borderId="6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19" fillId="5" borderId="6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wrapText="1"/>
    </xf>
    <xf numFmtId="0" fontId="4" fillId="5" borderId="23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wrapText="1"/>
    </xf>
    <xf numFmtId="0" fontId="4" fillId="5" borderId="28" xfId="0" applyFont="1" applyFill="1" applyBorder="1" applyAlignment="1">
      <alignment wrapText="1"/>
    </xf>
    <xf numFmtId="0" fontId="95" fillId="5" borderId="0" xfId="0" applyFont="1" applyFill="1" applyAlignment="1">
      <alignment horizontal="right" vertical="top" wrapText="1"/>
    </xf>
    <xf numFmtId="0" fontId="82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100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27" fillId="4" borderId="5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5" fontId="14" fillId="14" borderId="4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47" fillId="0" borderId="0" xfId="0" applyNumberFormat="1" applyFont="1" applyAlignment="1">
      <alignment horizontal="center" vertical="center" wrapText="1"/>
    </xf>
    <xf numFmtId="165" fontId="14" fillId="14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165" fontId="27" fillId="4" borderId="4" xfId="0" applyNumberFormat="1" applyFont="1" applyFill="1" applyBorder="1" applyAlignment="1">
      <alignment vertical="center"/>
    </xf>
    <xf numFmtId="165" fontId="47" fillId="0" borderId="0" xfId="0" applyNumberFormat="1" applyFont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165" fontId="13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165" fontId="49" fillId="0" borderId="0" xfId="0" applyNumberFormat="1" applyFont="1" applyAlignment="1">
      <alignment vertical="center"/>
    </xf>
    <xf numFmtId="165" fontId="47" fillId="0" borderId="0" xfId="0" applyNumberFormat="1" applyFont="1" applyAlignment="1">
      <alignment vertical="center"/>
    </xf>
    <xf numFmtId="0" fontId="118" fillId="4" borderId="4" xfId="0" applyFont="1" applyFill="1" applyBorder="1" applyAlignment="1">
      <alignment horizontal="right" vertical="center" wrapText="1"/>
    </xf>
    <xf numFmtId="0" fontId="104" fillId="4" borderId="4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30" fillId="5" borderId="5" xfId="0" applyFont="1" applyFill="1" applyBorder="1" applyAlignment="1">
      <alignment vertical="center" wrapText="1"/>
    </xf>
    <xf numFmtId="164" fontId="113" fillId="4" borderId="4" xfId="0" applyNumberFormat="1" applyFont="1" applyFill="1" applyBorder="1" applyAlignment="1">
      <alignment horizontal="right" vertical="center"/>
    </xf>
    <xf numFmtId="164" fontId="113" fillId="6" borderId="4" xfId="0" applyNumberFormat="1" applyFont="1" applyFill="1" applyBorder="1" applyAlignment="1">
      <alignment horizontal="right" vertical="center"/>
    </xf>
    <xf numFmtId="164" fontId="113" fillId="11" borderId="4" xfId="0" applyNumberFormat="1" applyFont="1" applyFill="1" applyBorder="1" applyAlignment="1">
      <alignment horizontal="right" vertical="center"/>
    </xf>
    <xf numFmtId="0" fontId="117" fillId="5" borderId="5" xfId="0" applyFont="1" applyFill="1" applyBorder="1" applyAlignment="1">
      <alignment vertical="center"/>
    </xf>
    <xf numFmtId="0" fontId="117" fillId="5" borderId="5" xfId="0" applyFont="1" applyFill="1" applyBorder="1" applyAlignment="1">
      <alignment vertical="center" wrapText="1"/>
    </xf>
    <xf numFmtId="164" fontId="6" fillId="0" borderId="0" xfId="0" applyNumberFormat="1" applyFont="1"/>
    <xf numFmtId="164" fontId="14" fillId="4" borderId="4" xfId="0" applyNumberFormat="1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horizontal="center" vertical="center"/>
    </xf>
    <xf numFmtId="164" fontId="113" fillId="4" borderId="2" xfId="0" applyNumberFormat="1" applyFont="1" applyFill="1" applyBorder="1" applyAlignment="1">
      <alignment horizontal="right" vertical="center" wrapText="1"/>
    </xf>
    <xf numFmtId="3" fontId="113" fillId="4" borderId="4" xfId="0" applyNumberFormat="1" applyFont="1" applyFill="1" applyBorder="1" applyAlignment="1">
      <alignment horizontal="center" vertical="center" wrapText="1"/>
    </xf>
    <xf numFmtId="0" fontId="12" fillId="0" borderId="13" xfId="0" applyFont="1" applyBorder="1"/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2" fillId="0" borderId="0" xfId="0" applyFont="1"/>
    <xf numFmtId="164" fontId="6" fillId="0" borderId="0" xfId="0" applyNumberFormat="1" applyFont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4" fontId="2" fillId="7" borderId="4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43" fillId="0" borderId="0" xfId="0" applyFont="1" applyAlignment="1">
      <alignment vertical="center"/>
    </xf>
    <xf numFmtId="0" fontId="22" fillId="0" borderId="0" xfId="0" applyFont="1"/>
    <xf numFmtId="0" fontId="63" fillId="0" borderId="0" xfId="0" applyFont="1"/>
    <xf numFmtId="0" fontId="0" fillId="0" borderId="7" xfId="0" applyBorder="1"/>
    <xf numFmtId="166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166" fontId="14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/>
    </xf>
    <xf numFmtId="0" fontId="13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9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130" fillId="0" borderId="0" xfId="0" applyFont="1"/>
    <xf numFmtId="0" fontId="1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3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7" fillId="12" borderId="6" xfId="0" applyFont="1" applyFill="1" applyBorder="1" applyAlignment="1">
      <alignment horizontal="left"/>
    </xf>
    <xf numFmtId="0" fontId="47" fillId="12" borderId="0" xfId="0" applyFont="1" applyFill="1" applyAlignment="1">
      <alignment horizontal="left" vertical="center"/>
    </xf>
    <xf numFmtId="0" fontId="47" fillId="12" borderId="0" xfId="0" applyFont="1" applyFill="1" applyAlignment="1">
      <alignment horizontal="center" vertical="center"/>
    </xf>
    <xf numFmtId="0" fontId="47" fillId="12" borderId="23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vertical="center"/>
    </xf>
    <xf numFmtId="0" fontId="47" fillId="12" borderId="0" xfId="0" applyFont="1" applyFill="1" applyAlignment="1">
      <alignment vertical="center"/>
    </xf>
    <xf numFmtId="0" fontId="60" fillId="12" borderId="0" xfId="0" applyFont="1" applyFill="1" applyAlignment="1">
      <alignment horizontal="right" vertical="center"/>
    </xf>
    <xf numFmtId="0" fontId="47" fillId="12" borderId="21" xfId="0" applyFont="1" applyFill="1" applyBorder="1" applyAlignment="1">
      <alignment vertical="center"/>
    </xf>
    <xf numFmtId="0" fontId="47" fillId="12" borderId="1" xfId="0" applyFont="1" applyFill="1" applyBorder="1" applyAlignment="1">
      <alignment vertical="center"/>
    </xf>
    <xf numFmtId="0" fontId="60" fillId="12" borderId="1" xfId="0" applyFont="1" applyFill="1" applyBorder="1" applyAlignment="1">
      <alignment horizontal="right" vertical="center"/>
    </xf>
    <xf numFmtId="0" fontId="35" fillId="7" borderId="2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5" fillId="7" borderId="6" xfId="0" applyFont="1" applyFill="1" applyBorder="1" applyAlignment="1">
      <alignment vertical="center"/>
    </xf>
    <xf numFmtId="0" fontId="11" fillId="0" borderId="0" xfId="0" applyFont="1"/>
    <xf numFmtId="0" fontId="73" fillId="0" borderId="0" xfId="0" applyFont="1" applyAlignment="1">
      <alignment horizontal="center" wrapText="1"/>
    </xf>
    <xf numFmtId="0" fontId="35" fillId="7" borderId="21" xfId="0" applyFont="1" applyFill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60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64" xfId="0" applyFont="1" applyBorder="1"/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/>
    </xf>
    <xf numFmtId="0" fontId="6" fillId="0" borderId="63" xfId="0" applyFont="1" applyBorder="1" applyAlignment="1">
      <alignment wrapText="1"/>
    </xf>
    <xf numFmtId="0" fontId="6" fillId="17" borderId="20" xfId="0" applyFont="1" applyFill="1" applyBorder="1"/>
    <xf numFmtId="0" fontId="6" fillId="17" borderId="16" xfId="0" applyFont="1" applyFill="1" applyBorder="1"/>
    <xf numFmtId="0" fontId="6" fillId="17" borderId="17" xfId="0" applyFont="1" applyFill="1" applyBorder="1"/>
    <xf numFmtId="0" fontId="6" fillId="17" borderId="0" xfId="0" applyFont="1" applyFill="1" applyAlignment="1">
      <alignment vertical="center"/>
    </xf>
    <xf numFmtId="0" fontId="6" fillId="17" borderId="23" xfId="0" applyFont="1" applyFill="1" applyBorder="1" applyAlignment="1">
      <alignment vertical="center"/>
    </xf>
    <xf numFmtId="0" fontId="6" fillId="17" borderId="6" xfId="0" applyFont="1" applyFill="1" applyBorder="1" applyAlignment="1">
      <alignment vertical="center"/>
    </xf>
    <xf numFmtId="0" fontId="6" fillId="17" borderId="21" xfId="0" applyFont="1" applyFill="1" applyBorder="1"/>
    <xf numFmtId="0" fontId="6" fillId="17" borderId="1" xfId="0" applyFont="1" applyFill="1" applyBorder="1"/>
    <xf numFmtId="0" fontId="6" fillId="17" borderId="22" xfId="0" applyFont="1" applyFill="1" applyBorder="1"/>
    <xf numFmtId="0" fontId="6" fillId="0" borderId="68" xfId="0" applyFont="1" applyBorder="1" applyAlignment="1">
      <alignment wrapText="1"/>
    </xf>
    <xf numFmtId="0" fontId="6" fillId="0" borderId="69" xfId="0" applyFont="1" applyBorder="1"/>
    <xf numFmtId="0" fontId="6" fillId="0" borderId="70" xfId="0" applyFont="1" applyBorder="1"/>
    <xf numFmtId="0" fontId="48" fillId="7" borderId="21" xfId="0" applyFont="1" applyFill="1" applyBorder="1" applyAlignment="1">
      <alignment vertical="center" wrapText="1"/>
    </xf>
    <xf numFmtId="0" fontId="48" fillId="7" borderId="22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wrapText="1"/>
    </xf>
    <xf numFmtId="0" fontId="75" fillId="0" borderId="6" xfId="0" applyFont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0" fontId="75" fillId="0" borderId="6" xfId="0" applyFont="1" applyBorder="1" applyAlignment="1">
      <alignment vertical="center"/>
    </xf>
    <xf numFmtId="0" fontId="7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8" fillId="0" borderId="23" xfId="0" applyFont="1" applyBorder="1" applyAlignment="1">
      <alignment horizontal="left" vertical="center" wrapText="1"/>
    </xf>
    <xf numFmtId="0" fontId="90" fillId="0" borderId="23" xfId="0" applyFont="1" applyBorder="1" applyAlignment="1">
      <alignment horizontal="left" vertical="center"/>
    </xf>
    <xf numFmtId="0" fontId="75" fillId="0" borderId="21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75" fillId="0" borderId="25" xfId="0" applyFont="1" applyBorder="1" applyAlignment="1">
      <alignment vertical="center" wrapText="1"/>
    </xf>
    <xf numFmtId="0" fontId="77" fillId="0" borderId="6" xfId="0" applyFont="1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124" fillId="0" borderId="16" xfId="0" applyFont="1" applyBorder="1" applyAlignment="1">
      <alignment vertical="center" wrapText="1"/>
    </xf>
    <xf numFmtId="0" fontId="123" fillId="0" borderId="8" xfId="0" applyFont="1" applyBorder="1" applyAlignment="1">
      <alignment horizontal="center" vertical="center"/>
    </xf>
    <xf numFmtId="0" fontId="72" fillId="3" borderId="21" xfId="0" applyFont="1" applyFill="1" applyBorder="1" applyAlignment="1">
      <alignment vertical="center" wrapText="1"/>
    </xf>
    <xf numFmtId="0" fontId="72" fillId="3" borderId="22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5" fillId="0" borderId="6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23" xfId="0" applyNumberFormat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6" xfId="0" applyBorder="1"/>
    <xf numFmtId="0" fontId="72" fillId="3" borderId="23" xfId="0" applyFont="1" applyFill="1" applyBorder="1" applyAlignment="1">
      <alignment horizontal="left" vertical="center" wrapText="1"/>
    </xf>
    <xf numFmtId="0" fontId="75" fillId="0" borderId="20" xfId="0" applyFont="1" applyBorder="1" applyAlignment="1">
      <alignment vertical="center" wrapText="1"/>
    </xf>
    <xf numFmtId="0" fontId="79" fillId="0" borderId="0" xfId="0" applyFont="1" applyAlignment="1">
      <alignment vertical="center"/>
    </xf>
    <xf numFmtId="164" fontId="0" fillId="0" borderId="17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23" xfId="0" applyNumberFormat="1" applyBorder="1" applyAlignment="1">
      <alignment horizontal="left" vertical="center"/>
    </xf>
    <xf numFmtId="0" fontId="75" fillId="0" borderId="20" xfId="0" applyFont="1" applyBorder="1" applyAlignment="1">
      <alignment vertical="top" wrapText="1"/>
    </xf>
    <xf numFmtId="0" fontId="92" fillId="0" borderId="17" xfId="0" applyFont="1" applyBorder="1" applyAlignment="1">
      <alignment horizontal="left" vertical="top" wrapText="1"/>
    </xf>
    <xf numFmtId="0" fontId="92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91" fillId="0" borderId="23" xfId="0" applyFont="1" applyBorder="1" applyAlignment="1">
      <alignment horizontal="left" vertical="top" wrapText="1"/>
    </xf>
    <xf numFmtId="0" fontId="79" fillId="0" borderId="0" xfId="0" applyFont="1" applyAlignment="1">
      <alignment vertical="top"/>
    </xf>
    <xf numFmtId="0" fontId="75" fillId="0" borderId="21" xfId="0" applyFont="1" applyBorder="1" applyAlignment="1">
      <alignment vertical="top" wrapText="1"/>
    </xf>
    <xf numFmtId="3" fontId="92" fillId="0" borderId="22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0" fontId="71" fillId="0" borderId="23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5" fillId="0" borderId="6" xfId="0" applyFont="1" applyBorder="1" applyAlignment="1">
      <alignment horizontal="left" wrapText="1"/>
    </xf>
    <xf numFmtId="172" fontId="64" fillId="0" borderId="0" xfId="3" applyNumberFormat="1" applyFont="1" applyFill="1" applyBorder="1" applyAlignment="1" applyProtection="1">
      <alignment horizontal="center" vertical="center"/>
    </xf>
    <xf numFmtId="0" fontId="75" fillId="0" borderId="0" xfId="0" applyFont="1" applyAlignment="1">
      <alignment horizontal="left" wrapText="1"/>
    </xf>
    <xf numFmtId="0" fontId="0" fillId="0" borderId="23" xfId="4" applyNumberFormat="1" applyFont="1" applyFill="1" applyBorder="1" applyAlignment="1" applyProtection="1">
      <alignment horizontal="left" vertical="center"/>
    </xf>
    <xf numFmtId="3" fontId="63" fillId="0" borderId="0" xfId="0" applyNumberFormat="1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126" fillId="0" borderId="0" xfId="0" applyFont="1" applyAlignment="1">
      <alignment vertical="center"/>
    </xf>
    <xf numFmtId="172" fontId="126" fillId="0" borderId="0" xfId="3" applyNumberFormat="1" applyFont="1" applyFill="1" applyBorder="1" applyAlignment="1" applyProtection="1">
      <alignment horizontal="center" vertical="center"/>
    </xf>
    <xf numFmtId="0" fontId="70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vertical="center"/>
    </xf>
    <xf numFmtId="0" fontId="108" fillId="0" borderId="0" xfId="0" applyFont="1" applyAlignment="1">
      <alignment horizontal="center" vertical="center" wrapText="1"/>
    </xf>
    <xf numFmtId="0" fontId="0" fillId="0" borderId="20" xfId="0" applyBorder="1"/>
    <xf numFmtId="0" fontId="71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107" fillId="0" borderId="6" xfId="0" applyFont="1" applyBorder="1" applyAlignment="1">
      <alignment vertical="center" wrapText="1"/>
    </xf>
    <xf numFmtId="0" fontId="80" fillId="0" borderId="26" xfId="0" applyFont="1" applyBorder="1" applyAlignment="1">
      <alignment horizontal="left" vertical="center" wrapText="1"/>
    </xf>
    <xf numFmtId="0" fontId="80" fillId="0" borderId="71" xfId="0" applyFont="1" applyBorder="1" applyAlignment="1">
      <alignment horizontal="left" vertical="center" wrapText="1"/>
    </xf>
    <xf numFmtId="0" fontId="134" fillId="0" borderId="71" xfId="0" applyFont="1" applyBorder="1" applyAlignment="1">
      <alignment wrapText="1"/>
    </xf>
    <xf numFmtId="0" fontId="0" fillId="0" borderId="20" xfId="0" pivotButton="1" applyBorder="1"/>
    <xf numFmtId="0" fontId="0" fillId="0" borderId="17" xfId="0" applyBorder="1"/>
    <xf numFmtId="0" fontId="0" fillId="0" borderId="6" xfId="0" pivotButton="1" applyBorder="1"/>
    <xf numFmtId="0" fontId="0" fillId="0" borderId="23" xfId="0" applyBorder="1"/>
    <xf numFmtId="0" fontId="0" fillId="0" borderId="21" xfId="0" applyBorder="1"/>
    <xf numFmtId="0" fontId="0" fillId="0" borderId="22" xfId="0" applyBorder="1"/>
    <xf numFmtId="0" fontId="107" fillId="0" borderId="21" xfId="0" applyFont="1" applyBorder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77" fillId="0" borderId="6" xfId="0" applyFont="1" applyBorder="1" applyAlignment="1">
      <alignment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4" fontId="3" fillId="0" borderId="5" xfId="0" applyNumberFormat="1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06" fillId="3" borderId="5" xfId="0" applyFont="1" applyFill="1" applyBorder="1" applyAlignment="1">
      <alignment horizontal="center" vertical="center"/>
    </xf>
    <xf numFmtId="0" fontId="106" fillId="3" borderId="2" xfId="0" applyFont="1" applyFill="1" applyBorder="1" applyAlignment="1">
      <alignment horizontal="center" vertical="center"/>
    </xf>
    <xf numFmtId="0" fontId="106" fillId="3" borderId="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87" fillId="0" borderId="0" xfId="1" applyFont="1" applyFill="1" applyAlignment="1" applyProtection="1">
      <alignment horizontal="left" vertical="center" wrapText="1"/>
    </xf>
    <xf numFmtId="0" fontId="26" fillId="13" borderId="5" xfId="0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06" fillId="3" borderId="0" xfId="0" applyFont="1" applyFill="1" applyAlignment="1">
      <alignment horizontal="center" vertical="center"/>
    </xf>
    <xf numFmtId="0" fontId="87" fillId="0" borderId="0" xfId="1" applyFont="1" applyAlignment="1" applyProtection="1">
      <alignment horizontal="left" vertical="center" wrapText="1"/>
    </xf>
    <xf numFmtId="0" fontId="94" fillId="0" borderId="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13" fillId="4" borderId="5" xfId="0" applyFont="1" applyFill="1" applyBorder="1" applyAlignment="1">
      <alignment horizontal="left" vertical="center" wrapText="1"/>
    </xf>
    <xf numFmtId="0" fontId="113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7" fillId="4" borderId="5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54" fillId="5" borderId="5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8" fillId="10" borderId="0" xfId="0" applyFont="1" applyFill="1" applyAlignment="1">
      <alignment horizontal="left"/>
    </xf>
    <xf numFmtId="0" fontId="39" fillId="5" borderId="15" xfId="0" applyFont="1" applyFill="1" applyBorder="1" applyAlignment="1">
      <alignment horizontal="left" vertical="center" wrapText="1"/>
    </xf>
    <xf numFmtId="0" fontId="39" fillId="5" borderId="28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center" wrapText="1"/>
    </xf>
    <xf numFmtId="0" fontId="39" fillId="5" borderId="22" xfId="0" applyFont="1" applyFill="1" applyBorder="1" applyAlignment="1">
      <alignment horizontal="left" vertical="center" wrapText="1"/>
    </xf>
    <xf numFmtId="167" fontId="21" fillId="0" borderId="5" xfId="0" applyNumberFormat="1" applyFont="1" applyBorder="1" applyAlignment="1" applyProtection="1">
      <alignment horizontal="left" vertical="center" wrapText="1"/>
      <protection locked="0"/>
    </xf>
    <xf numFmtId="167" fontId="21" fillId="0" borderId="3" xfId="0" applyNumberFormat="1" applyFont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9" fillId="5" borderId="6" xfId="0" applyFont="1" applyFill="1" applyBorder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19" fillId="5" borderId="6" xfId="0" applyFont="1" applyFill="1" applyBorder="1" applyAlignment="1">
      <alignment horizontal="left" vertical="top" wrapText="1"/>
    </xf>
    <xf numFmtId="0" fontId="19" fillId="5" borderId="0" xfId="0" applyFont="1" applyFill="1" applyAlignment="1">
      <alignment horizontal="left" vertical="top" wrapText="1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4" fillId="5" borderId="6" xfId="0" applyFont="1" applyFill="1" applyBorder="1" applyAlignment="1">
      <alignment horizontal="center" vertical="center" wrapText="1"/>
    </xf>
    <xf numFmtId="0" fontId="94" fillId="5" borderId="0" xfId="0" applyFont="1" applyFill="1" applyAlignment="1">
      <alignment horizontal="center" vertical="center" wrapText="1"/>
    </xf>
    <xf numFmtId="0" fontId="19" fillId="5" borderId="6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23" xfId="0" applyFont="1" applyFill="1" applyBorder="1" applyAlignment="1">
      <alignment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65" fontId="49" fillId="0" borderId="0" xfId="0" applyNumberFormat="1" applyFont="1" applyAlignment="1">
      <alignment horizontal="center" vertical="center"/>
    </xf>
    <xf numFmtId="0" fontId="102" fillId="0" borderId="51" xfId="0" applyFont="1" applyBorder="1" applyAlignment="1">
      <alignment horizontal="center" vertical="center" wrapText="1"/>
    </xf>
    <xf numFmtId="0" fontId="102" fillId="0" borderId="52" xfId="0" applyFont="1" applyBorder="1" applyAlignment="1">
      <alignment horizontal="center" vertical="center" wrapText="1"/>
    </xf>
    <xf numFmtId="0" fontId="102" fillId="0" borderId="53" xfId="0" applyFont="1" applyBorder="1" applyAlignment="1">
      <alignment horizontal="center" vertical="center" wrapText="1"/>
    </xf>
    <xf numFmtId="0" fontId="102" fillId="0" borderId="54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102" fillId="0" borderId="55" xfId="0" applyFont="1" applyBorder="1" applyAlignment="1">
      <alignment horizontal="center" vertical="center" wrapText="1"/>
    </xf>
    <xf numFmtId="0" fontId="102" fillId="0" borderId="48" xfId="0" applyFont="1" applyBorder="1" applyAlignment="1">
      <alignment horizontal="center" vertical="center" wrapText="1"/>
    </xf>
    <xf numFmtId="0" fontId="102" fillId="0" borderId="49" xfId="0" applyFont="1" applyBorder="1" applyAlignment="1">
      <alignment horizontal="center" vertical="center" wrapText="1"/>
    </xf>
    <xf numFmtId="0" fontId="102" fillId="0" borderId="4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22" fillId="13" borderId="5" xfId="0" applyFont="1" applyFill="1" applyBorder="1" applyAlignment="1">
      <alignment horizontal="center" wrapText="1"/>
    </xf>
    <xf numFmtId="0" fontId="22" fillId="13" borderId="2" xfId="0" applyFont="1" applyFill="1" applyBorder="1" applyAlignment="1">
      <alignment horizontal="center" wrapText="1"/>
    </xf>
    <xf numFmtId="0" fontId="22" fillId="13" borderId="3" xfId="0" applyFont="1" applyFill="1" applyBorder="1" applyAlignment="1">
      <alignment horizontal="center" wrapText="1"/>
    </xf>
    <xf numFmtId="0" fontId="19" fillId="5" borderId="2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88" fillId="0" borderId="0" xfId="1" applyFont="1" applyFill="1" applyAlignment="1" applyProtection="1">
      <alignment horizontal="left" vertical="center"/>
    </xf>
    <xf numFmtId="0" fontId="27" fillId="4" borderId="5" xfId="0" applyFont="1" applyFill="1" applyBorder="1" applyAlignment="1">
      <alignment vertical="center"/>
    </xf>
    <xf numFmtId="0" fontId="27" fillId="4" borderId="3" xfId="0" applyFont="1" applyFill="1" applyBorder="1" applyAlignment="1">
      <alignment vertical="center"/>
    </xf>
    <xf numFmtId="0" fontId="37" fillId="7" borderId="5" xfId="1" applyFont="1" applyFill="1" applyBorder="1" applyAlignment="1" applyProtection="1">
      <alignment horizontal="center" vertical="center"/>
    </xf>
    <xf numFmtId="0" fontId="37" fillId="7" borderId="2" xfId="1" applyFont="1" applyFill="1" applyBorder="1" applyAlignment="1" applyProtection="1">
      <alignment horizontal="center" vertical="center"/>
    </xf>
    <xf numFmtId="0" fontId="37" fillId="7" borderId="3" xfId="1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164" fontId="113" fillId="4" borderId="5" xfId="0" applyNumberFormat="1" applyFont="1" applyFill="1" applyBorder="1" applyAlignment="1">
      <alignment vertical="center" wrapText="1"/>
    </xf>
    <xf numFmtId="164" fontId="113" fillId="4" borderId="2" xfId="0" applyNumberFormat="1" applyFont="1" applyFill="1" applyBorder="1" applyAlignment="1">
      <alignment vertical="center" wrapText="1"/>
    </xf>
    <xf numFmtId="164" fontId="113" fillId="4" borderId="3" xfId="0" applyNumberFormat="1" applyFont="1" applyFill="1" applyBorder="1" applyAlignment="1">
      <alignment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6" fillId="4" borderId="6" xfId="0" applyFont="1" applyFill="1" applyBorder="1"/>
    <xf numFmtId="0" fontId="6" fillId="4" borderId="0" xfId="0" applyFont="1" applyFill="1"/>
    <xf numFmtId="0" fontId="68" fillId="11" borderId="27" xfId="0" applyFont="1" applyFill="1" applyBorder="1" applyAlignment="1">
      <alignment horizontal="center" vertical="center" wrapText="1"/>
    </xf>
    <xf numFmtId="0" fontId="68" fillId="11" borderId="1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6" fillId="6" borderId="5" xfId="0" applyFont="1" applyFill="1" applyBorder="1" applyAlignment="1">
      <alignment horizontal="center" vertical="center"/>
    </xf>
    <xf numFmtId="0" fontId="106" fillId="6" borderId="2" xfId="0" applyFont="1" applyFill="1" applyBorder="1" applyAlignment="1">
      <alignment horizontal="center" vertical="center"/>
    </xf>
    <xf numFmtId="0" fontId="106" fillId="6" borderId="3" xfId="0" applyFont="1" applyFill="1" applyBorder="1" applyAlignment="1">
      <alignment horizontal="center" vertical="center"/>
    </xf>
    <xf numFmtId="166" fontId="106" fillId="3" borderId="5" xfId="0" applyNumberFormat="1" applyFont="1" applyFill="1" applyBorder="1" applyAlignment="1">
      <alignment horizontal="center" vertical="center"/>
    </xf>
    <xf numFmtId="166" fontId="106" fillId="3" borderId="2" xfId="0" applyNumberFormat="1" applyFont="1" applyFill="1" applyBorder="1" applyAlignment="1">
      <alignment horizontal="center" vertical="center"/>
    </xf>
    <xf numFmtId="166" fontId="106" fillId="3" borderId="3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left" vertical="center"/>
    </xf>
    <xf numFmtId="166" fontId="46" fillId="0" borderId="0" xfId="0" applyNumberFormat="1" applyFont="1" applyAlignment="1">
      <alignment horizontal="left" vertical="center"/>
    </xf>
    <xf numFmtId="0" fontId="98" fillId="3" borderId="29" xfId="0" applyFont="1" applyFill="1" applyBorder="1" applyAlignment="1">
      <alignment horizontal="left" vertical="center"/>
    </xf>
    <xf numFmtId="0" fontId="98" fillId="3" borderId="30" xfId="0" applyFont="1" applyFill="1" applyBorder="1" applyAlignment="1">
      <alignment horizontal="left" vertical="center"/>
    </xf>
    <xf numFmtId="0" fontId="98" fillId="3" borderId="31" xfId="0" applyFont="1" applyFill="1" applyBorder="1" applyAlignment="1">
      <alignment horizontal="left" vertical="center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98" fillId="3" borderId="45" xfId="0" applyFont="1" applyFill="1" applyBorder="1" applyAlignment="1">
      <alignment horizontal="left" vertical="center"/>
    </xf>
    <xf numFmtId="0" fontId="22" fillId="0" borderId="0" xfId="0" applyFont="1" applyAlignment="1">
      <alignment horizontal="right" wrapText="1"/>
    </xf>
    <xf numFmtId="0" fontId="46" fillId="0" borderId="0" xfId="0" applyFont="1"/>
    <xf numFmtId="0" fontId="19" fillId="0" borderId="0" xfId="0" applyFont="1" applyAlignment="1">
      <alignment vertical="center"/>
    </xf>
    <xf numFmtId="0" fontId="132" fillId="5" borderId="5" xfId="1" applyFont="1" applyFill="1" applyBorder="1" applyAlignment="1" applyProtection="1">
      <alignment horizontal="center" vertical="center"/>
    </xf>
    <xf numFmtId="0" fontId="132" fillId="5" borderId="3" xfId="1" applyFont="1" applyFill="1" applyBorder="1" applyAlignment="1" applyProtection="1">
      <alignment horizontal="center" vertical="center"/>
    </xf>
    <xf numFmtId="0" fontId="30" fillId="5" borderId="37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30" fillId="5" borderId="3" xfId="0" applyFont="1" applyFill="1" applyBorder="1" applyAlignment="1">
      <alignment horizontal="left" vertical="center" wrapText="1"/>
    </xf>
    <xf numFmtId="0" fontId="30" fillId="5" borderId="37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/>
    </xf>
    <xf numFmtId="0" fontId="30" fillId="5" borderId="3" xfId="0" applyFont="1" applyFill="1" applyBorder="1" applyAlignment="1">
      <alignment horizontal="left" vertical="center"/>
    </xf>
    <xf numFmtId="0" fontId="115" fillId="0" borderId="0" xfId="0" applyFont="1" applyAlignment="1">
      <alignment horizontal="center" vertical="center" wrapText="1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>
      <alignment horizontal="right" vertical="center"/>
    </xf>
    <xf numFmtId="0" fontId="2" fillId="5" borderId="45" xfId="0" applyFont="1" applyFill="1" applyBorder="1" applyAlignment="1">
      <alignment horizontal="right" vertical="center"/>
    </xf>
    <xf numFmtId="0" fontId="14" fillId="4" borderId="29" xfId="0" applyFont="1" applyFill="1" applyBorder="1" applyAlignment="1">
      <alignment horizontal="right" vertical="center"/>
    </xf>
    <xf numFmtId="0" fontId="14" fillId="4" borderId="30" xfId="0" applyFont="1" applyFill="1" applyBorder="1" applyAlignment="1">
      <alignment horizontal="right" vertical="center"/>
    </xf>
    <xf numFmtId="0" fontId="14" fillId="4" borderId="45" xfId="0" applyFont="1" applyFill="1" applyBorder="1" applyAlignment="1">
      <alignment horizontal="right" vertical="center"/>
    </xf>
    <xf numFmtId="0" fontId="106" fillId="3" borderId="4" xfId="0" applyFont="1" applyFill="1" applyBorder="1" applyAlignment="1">
      <alignment horizontal="right" vertical="center"/>
    </xf>
    <xf numFmtId="0" fontId="30" fillId="5" borderId="56" xfId="0" applyFont="1" applyFill="1" applyBorder="1" applyAlignment="1">
      <alignment vertical="center" wrapText="1"/>
    </xf>
    <xf numFmtId="0" fontId="30" fillId="5" borderId="57" xfId="0" applyFont="1" applyFill="1" applyBorder="1" applyAlignment="1">
      <alignment vertical="center" wrapText="1"/>
    </xf>
    <xf numFmtId="0" fontId="30" fillId="5" borderId="58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94" fillId="13" borderId="20" xfId="0" applyFont="1" applyFill="1" applyBorder="1" applyAlignment="1">
      <alignment horizontal="center" vertical="center"/>
    </xf>
    <xf numFmtId="0" fontId="94" fillId="13" borderId="16" xfId="0" applyFont="1" applyFill="1" applyBorder="1" applyAlignment="1">
      <alignment horizontal="center" vertical="center"/>
    </xf>
    <xf numFmtId="0" fontId="94" fillId="13" borderId="17" xfId="0" applyFont="1" applyFill="1" applyBorder="1" applyAlignment="1">
      <alignment horizontal="center" vertical="center"/>
    </xf>
    <xf numFmtId="0" fontId="94" fillId="13" borderId="21" xfId="1" applyFont="1" applyFill="1" applyBorder="1" applyAlignment="1" applyProtection="1">
      <alignment horizontal="center" vertical="center"/>
    </xf>
    <xf numFmtId="0" fontId="94" fillId="13" borderId="1" xfId="1" applyFont="1" applyFill="1" applyBorder="1" applyAlignment="1" applyProtection="1">
      <alignment horizontal="center" vertical="center"/>
    </xf>
    <xf numFmtId="0" fontId="94" fillId="13" borderId="22" xfId="1" applyFont="1" applyFill="1" applyBorder="1" applyAlignment="1" applyProtection="1">
      <alignment horizontal="center" vertical="center"/>
    </xf>
    <xf numFmtId="0" fontId="94" fillId="13" borderId="5" xfId="0" applyFont="1" applyFill="1" applyBorder="1" applyAlignment="1">
      <alignment horizontal="center" vertical="center"/>
    </xf>
    <xf numFmtId="0" fontId="94" fillId="13" borderId="2" xfId="0" applyFont="1" applyFill="1" applyBorder="1" applyAlignment="1">
      <alignment horizontal="center" vertical="center"/>
    </xf>
    <xf numFmtId="0" fontId="94" fillId="13" borderId="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19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85" fillId="7" borderId="0" xfId="1" applyFont="1" applyFill="1" applyBorder="1" applyAlignment="1" applyProtection="1">
      <alignment horizontal="left" vertical="center"/>
    </xf>
    <xf numFmtId="0" fontId="85" fillId="7" borderId="23" xfId="1" applyFont="1" applyFill="1" applyBorder="1" applyAlignment="1" applyProtection="1">
      <alignment horizontal="left" vertical="center"/>
    </xf>
    <xf numFmtId="168" fontId="59" fillId="0" borderId="0" xfId="0" applyNumberFormat="1" applyFont="1" applyAlignment="1">
      <alignment horizontal="left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85" fillId="7" borderId="0" xfId="0" applyFont="1" applyFill="1" applyAlignment="1">
      <alignment horizontal="left" vertical="center"/>
    </xf>
    <xf numFmtId="0" fontId="85" fillId="7" borderId="23" xfId="0" applyFont="1" applyFill="1" applyBorder="1" applyAlignment="1">
      <alignment horizontal="left" vertical="center"/>
    </xf>
    <xf numFmtId="0" fontId="85" fillId="7" borderId="1" xfId="0" applyFont="1" applyFill="1" applyBorder="1" applyAlignment="1">
      <alignment vertical="center"/>
    </xf>
    <xf numFmtId="0" fontId="85" fillId="7" borderId="22" xfId="0" applyFont="1" applyFill="1" applyBorder="1" applyAlignment="1">
      <alignment vertical="center"/>
    </xf>
    <xf numFmtId="0" fontId="47" fillId="12" borderId="0" xfId="0" applyFont="1" applyFill="1" applyAlignment="1">
      <alignment horizontal="left" vertical="center"/>
    </xf>
    <xf numFmtId="0" fontId="47" fillId="12" borderId="23" xfId="0" applyFont="1" applyFill="1" applyBorder="1" applyAlignment="1">
      <alignment horizontal="left" vertical="center"/>
    </xf>
    <xf numFmtId="0" fontId="47" fillId="12" borderId="1" xfId="0" applyFont="1" applyFill="1" applyBorder="1" applyAlignment="1">
      <alignment horizontal="left" vertical="center" wrapText="1"/>
    </xf>
    <xf numFmtId="0" fontId="47" fillId="12" borderId="22" xfId="0" applyFont="1" applyFill="1" applyBorder="1" applyAlignment="1">
      <alignment horizontal="left" vertical="center" wrapText="1"/>
    </xf>
    <xf numFmtId="0" fontId="85" fillId="7" borderId="16" xfId="1" applyFont="1" applyFill="1" applyBorder="1" applyAlignment="1" applyProtection="1">
      <alignment horizontal="left" vertical="center"/>
    </xf>
    <xf numFmtId="0" fontId="85" fillId="7" borderId="17" xfId="1" applyFont="1" applyFill="1" applyBorder="1" applyAlignment="1" applyProtection="1">
      <alignment horizontal="left" vertical="center"/>
    </xf>
    <xf numFmtId="0" fontId="7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/>
    </xf>
    <xf numFmtId="0" fontId="27" fillId="11" borderId="5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" fillId="16" borderId="65" xfId="0" applyFont="1" applyFill="1" applyBorder="1" applyAlignment="1">
      <alignment horizontal="left" vertical="center"/>
    </xf>
    <xf numFmtId="0" fontId="2" fillId="16" borderId="66" xfId="0" applyFont="1" applyFill="1" applyBorder="1" applyAlignment="1">
      <alignment horizontal="left" vertical="center"/>
    </xf>
    <xf numFmtId="0" fontId="2" fillId="16" borderId="67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top" wrapText="1"/>
    </xf>
    <xf numFmtId="0" fontId="3" fillId="16" borderId="22" xfId="0" applyFont="1" applyFill="1" applyBorder="1" applyAlignment="1">
      <alignment horizontal="left" vertical="top" wrapText="1"/>
    </xf>
    <xf numFmtId="0" fontId="121" fillId="17" borderId="6" xfId="0" applyFont="1" applyFill="1" applyBorder="1" applyAlignment="1">
      <alignment horizontal="right" vertical="center"/>
    </xf>
    <xf numFmtId="0" fontId="121" fillId="17" borderId="23" xfId="0" applyFont="1" applyFill="1" applyBorder="1" applyAlignment="1">
      <alignment horizontal="right" vertical="center"/>
    </xf>
    <xf numFmtId="0" fontId="6" fillId="17" borderId="6" xfId="0" applyFont="1" applyFill="1" applyBorder="1" applyAlignment="1">
      <alignment horizontal="right" vertical="center"/>
    </xf>
    <xf numFmtId="0" fontId="6" fillId="17" borderId="0" xfId="0" applyFont="1" applyFill="1" applyAlignment="1">
      <alignment horizontal="right" vertical="center"/>
    </xf>
    <xf numFmtId="0" fontId="74" fillId="3" borderId="6" xfId="0" applyFont="1" applyFill="1" applyBorder="1" applyAlignment="1">
      <alignment horizontal="center" vertical="center"/>
    </xf>
    <xf numFmtId="0" fontId="74" fillId="3" borderId="0" xfId="0" applyFont="1" applyFill="1" applyAlignment="1">
      <alignment horizontal="center" vertical="center"/>
    </xf>
    <xf numFmtId="0" fontId="108" fillId="0" borderId="0" xfId="0" applyFont="1" applyAlignment="1">
      <alignment horizontal="center" wrapText="1"/>
    </xf>
    <xf numFmtId="0" fontId="63" fillId="2" borderId="0" xfId="0" applyFont="1" applyFill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center"/>
    </xf>
  </cellXfs>
  <cellStyles count="5">
    <cellStyle name="Lien hypertexte" xfId="1" builtinId="8"/>
    <cellStyle name="Milliers" xfId="4" builtinId="3"/>
    <cellStyle name="Monétaire" xfId="3" builtinId="4"/>
    <cellStyle name="Normal" xfId="0" builtinId="0"/>
    <cellStyle name="Pourcentage" xfId="2" builtinId="5"/>
  </cellStyles>
  <dxfs count="2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A10C2"/>
      <color rgb="FFFFFFCC"/>
      <color rgb="FFE3E9F5"/>
      <color rgb="FFE1F7FF"/>
      <color rgb="FF595959"/>
      <color rgb="FF00B0F0"/>
      <color rgb="FFEFFBFF"/>
      <color rgb="FFE5F8FF"/>
      <color rgb="FFFFF4EB"/>
      <color rgb="FFFFE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49" y="63500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206</xdr:row>
          <xdr:rowOff>38100</xdr:rowOff>
        </xdr:from>
        <xdr:to>
          <xdr:col>9</xdr:col>
          <xdr:colOff>906780</xdr:colOff>
          <xdr:row>206</xdr:row>
          <xdr:rowOff>472440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114299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4" y="123825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66675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66675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149225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75" y="149225"/>
          <a:ext cx="1669967" cy="8826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114299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120650"/>
          <a:ext cx="1669967" cy="8826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114299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120650"/>
          <a:ext cx="1669967" cy="8826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3825"/>
          <a:ext cx="1669967" cy="882650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rger, Marlène" refreshedDate="45341.593537499997" createdVersion="8" refreshedVersion="8" minRefreshableVersion="3" recordCount="100" xr:uid="{31ABA3FA-EEA7-4968-A17C-F09E680C0A0F}">
  <cacheSource type="worksheet">
    <worksheetSource ref="M16:O116" sheet="Festivals_2DernièresAnnées"/>
  </cacheSource>
  <cacheFields count="3">
    <cacheField name="Nom du film" numFmtId="0">
      <sharedItems count="5">
        <s v=""/>
        <s v="Brotherhood" u="1"/>
        <s v="Marguerite" u="1"/>
        <s v="Tous les jours de mai" u="1"/>
        <s v="Fauve" u="1"/>
      </sharedItems>
    </cacheField>
    <cacheField name="Catégorie du festival" numFmtId="0">
      <sharedItems/>
    </cacheField>
    <cacheField name="Pointage sélection/prix en festiv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  <r>
    <x v="0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2552F3-E273-4663-91F6-32727B872C16}" name="Tableau croisé dynamique2" cacheId="0" applyNumberFormats="0" applyBorderFormats="0" applyFontFormats="0" applyPatternFormats="0" applyAlignmentFormats="0" applyWidthHeightFormats="1" dataCaption="Valeurs" updatedVersion="8" minRefreshableVersion="3" showDrill="0" useAutoFormatting="1" itemPrintTitles="1" createdVersion="8" indent="0" compact="0" compactData="0" gridDropZones="1" multipleFieldFilters="0">
  <location ref="J59:K62" firstHeaderRow="2" firstDataRow="2" firstDataCol="1"/>
  <pivotFields count="3">
    <pivotField axis="axisRow" compact="0" outline="0" showAll="0">
      <items count="6">
        <item x="0"/>
        <item m="1" x="1"/>
        <item m="1" x="2"/>
        <item m="1" x="3"/>
        <item m="1" x="4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omme de Pointage sélection/prix en festival" fld="2" baseField="0" baseItem="0"/>
  </dataFields>
  <formats count="8">
    <format dxfId="21">
      <pivotArea type="all" dataOnly="0" outline="0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odec.gouv.qc.ca/wp-content/uploads/sodexport-cin-liste-festivals-annexe-a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  <pageSetUpPr fitToPage="1"/>
  </sheetPr>
  <dimension ref="B1:R212"/>
  <sheetViews>
    <sheetView showGridLines="0" tabSelected="1" zoomScaleNormal="100" workbookViewId="0">
      <selection activeCell="C9" sqref="C9:J9"/>
    </sheetView>
  </sheetViews>
  <sheetFormatPr baseColWidth="10" defaultColWidth="10.77734375" defaultRowHeight="13.8" x14ac:dyDescent="0.3"/>
  <cols>
    <col min="1" max="1" width="1.5546875" style="54" customWidth="1"/>
    <col min="2" max="2" width="2.5546875" style="54" customWidth="1"/>
    <col min="3" max="3" width="27.77734375" style="54" customWidth="1"/>
    <col min="4" max="4" width="20.33203125" style="54" customWidth="1"/>
    <col min="5" max="5" width="19.88671875" style="153" customWidth="1"/>
    <col min="6" max="7" width="18.5546875" style="54" customWidth="1"/>
    <col min="8" max="8" width="20.5546875" style="54" customWidth="1"/>
    <col min="9" max="9" width="23.21875" style="54" customWidth="1"/>
    <col min="10" max="10" width="18.5546875" style="54" customWidth="1"/>
    <col min="11" max="11" width="2.5546875" style="153" customWidth="1"/>
    <col min="12" max="12" width="1.5546875" style="54" customWidth="1"/>
    <col min="13" max="13" width="28.109375" style="54" bestFit="1" customWidth="1"/>
    <col min="14" max="16" width="21.5546875" style="54" customWidth="1"/>
    <col min="17" max="16384" width="10.77734375" style="54"/>
  </cols>
  <sheetData>
    <row r="1" spans="2:15" ht="38.1" customHeight="1" x14ac:dyDescent="0.3">
      <c r="E1" s="563" t="s">
        <v>329</v>
      </c>
      <c r="F1" s="563"/>
      <c r="G1" s="563"/>
      <c r="H1" s="563"/>
      <c r="I1" s="563"/>
      <c r="J1" s="563"/>
      <c r="K1" s="563"/>
      <c r="L1" s="151"/>
      <c r="M1" s="151"/>
      <c r="N1" s="151"/>
      <c r="O1" s="152"/>
    </row>
    <row r="2" spans="2:15" ht="18" customHeight="1" x14ac:dyDescent="0.3">
      <c r="K2" s="63" t="s">
        <v>124</v>
      </c>
      <c r="N2" s="153"/>
    </row>
    <row r="3" spans="2:15" ht="18" customHeight="1" x14ac:dyDescent="0.3">
      <c r="C3" s="154"/>
      <c r="D3" s="154"/>
      <c r="E3" s="154"/>
      <c r="F3" s="155"/>
      <c r="K3" s="64" t="s">
        <v>8</v>
      </c>
      <c r="N3" s="153"/>
    </row>
    <row r="4" spans="2:15" ht="12" customHeight="1" x14ac:dyDescent="0.3">
      <c r="C4" s="154"/>
      <c r="D4" s="154"/>
      <c r="E4" s="154"/>
      <c r="F4" s="155"/>
      <c r="K4" s="150" t="s">
        <v>342</v>
      </c>
      <c r="N4" s="153"/>
    </row>
    <row r="5" spans="2:15" ht="10.050000000000001" customHeight="1" x14ac:dyDescent="0.3">
      <c r="C5" s="154"/>
      <c r="D5" s="154"/>
      <c r="E5" s="154"/>
      <c r="F5" s="155"/>
      <c r="K5" s="64"/>
      <c r="N5" s="153"/>
    </row>
    <row r="6" spans="2:15" ht="70.05" customHeight="1" x14ac:dyDescent="0.3">
      <c r="C6" s="541" t="s">
        <v>125</v>
      </c>
      <c r="D6" s="542"/>
      <c r="E6" s="542"/>
      <c r="F6" s="542"/>
      <c r="G6" s="542"/>
      <c r="H6" s="542"/>
      <c r="I6" s="542"/>
      <c r="J6" s="543"/>
      <c r="K6" s="64"/>
      <c r="N6" s="153"/>
    </row>
    <row r="7" spans="2:15" ht="10.050000000000001" customHeight="1" thickBot="1" x14ac:dyDescent="0.35">
      <c r="N7" s="156"/>
    </row>
    <row r="8" spans="2:15" ht="10.050000000000001" customHeight="1" x14ac:dyDescent="0.3">
      <c r="B8" s="157"/>
      <c r="C8" s="158"/>
      <c r="D8" s="158"/>
      <c r="E8" s="159"/>
      <c r="F8" s="158"/>
      <c r="G8" s="158"/>
      <c r="H8" s="158"/>
      <c r="I8" s="158"/>
      <c r="J8" s="158"/>
      <c r="K8" s="160"/>
      <c r="N8" s="156"/>
    </row>
    <row r="9" spans="2:15" ht="27.6" customHeight="1" x14ac:dyDescent="0.3">
      <c r="B9" s="65"/>
      <c r="C9" s="497" t="s">
        <v>49</v>
      </c>
      <c r="D9" s="497"/>
      <c r="E9" s="497"/>
      <c r="F9" s="497"/>
      <c r="G9" s="497"/>
      <c r="H9" s="497"/>
      <c r="I9" s="497"/>
      <c r="J9" s="497"/>
      <c r="K9" s="161"/>
      <c r="N9" s="156"/>
    </row>
    <row r="10" spans="2:15" ht="16.05" customHeight="1" x14ac:dyDescent="0.3">
      <c r="B10" s="65"/>
      <c r="K10" s="161"/>
      <c r="N10" s="156"/>
    </row>
    <row r="11" spans="2:15" ht="27.6" customHeight="1" x14ac:dyDescent="0.3">
      <c r="B11" s="65"/>
      <c r="C11" s="162" t="s">
        <v>52</v>
      </c>
      <c r="K11" s="161"/>
      <c r="N11" s="156"/>
    </row>
    <row r="12" spans="2:15" ht="48" customHeight="1" x14ac:dyDescent="0.3">
      <c r="B12" s="65"/>
      <c r="D12" s="565" t="s">
        <v>112</v>
      </c>
      <c r="E12" s="565"/>
      <c r="F12" s="565"/>
      <c r="G12" s="565"/>
      <c r="H12" s="565"/>
      <c r="I12" s="565"/>
      <c r="J12" s="565"/>
      <c r="K12" s="161"/>
      <c r="N12" s="156"/>
    </row>
    <row r="13" spans="2:15" ht="16.05" customHeight="1" x14ac:dyDescent="0.3">
      <c r="B13" s="65"/>
      <c r="D13" s="163"/>
      <c r="K13" s="161"/>
      <c r="N13" s="156"/>
    </row>
    <row r="14" spans="2:15" ht="27.6" customHeight="1" x14ac:dyDescent="0.3">
      <c r="B14" s="65"/>
      <c r="C14" s="162" t="s">
        <v>53</v>
      </c>
      <c r="D14" s="164"/>
      <c r="E14" s="164"/>
      <c r="F14" s="164"/>
      <c r="K14" s="161"/>
      <c r="N14" s="156"/>
    </row>
    <row r="15" spans="2:15" ht="26.1" customHeight="1" x14ac:dyDescent="0.3">
      <c r="B15" s="65"/>
      <c r="D15" s="565" t="s">
        <v>113</v>
      </c>
      <c r="E15" s="565"/>
      <c r="F15" s="565"/>
      <c r="G15" s="565"/>
      <c r="H15" s="565"/>
      <c r="I15" s="565"/>
      <c r="J15" s="565"/>
      <c r="K15" s="161"/>
      <c r="N15" s="156"/>
    </row>
    <row r="16" spans="2:15" ht="10.050000000000001" customHeight="1" thickBot="1" x14ac:dyDescent="0.35">
      <c r="B16" s="165"/>
      <c r="C16" s="166"/>
      <c r="D16" s="166"/>
      <c r="E16" s="167"/>
      <c r="F16" s="166"/>
      <c r="G16" s="166"/>
      <c r="H16" s="166"/>
      <c r="I16" s="166"/>
      <c r="J16" s="166"/>
      <c r="K16" s="168"/>
      <c r="N16" s="156"/>
    </row>
    <row r="17" spans="2:18" ht="10.050000000000001" customHeight="1" thickBot="1" x14ac:dyDescent="0.35">
      <c r="N17" s="156"/>
    </row>
    <row r="18" spans="2:18" ht="10.050000000000001" customHeight="1" x14ac:dyDescent="0.3">
      <c r="B18" s="157"/>
      <c r="C18" s="169"/>
      <c r="D18" s="169"/>
      <c r="E18" s="170"/>
      <c r="F18" s="171"/>
      <c r="G18" s="158"/>
      <c r="H18" s="158"/>
      <c r="I18" s="158"/>
      <c r="J18" s="158"/>
      <c r="K18" s="172"/>
      <c r="N18" s="153"/>
    </row>
    <row r="19" spans="2:18" ht="26.1" customHeight="1" x14ac:dyDescent="0.3">
      <c r="B19" s="65"/>
      <c r="C19" s="497" t="s">
        <v>126</v>
      </c>
      <c r="D19" s="497"/>
      <c r="E19" s="497"/>
      <c r="F19" s="497"/>
      <c r="G19" s="497"/>
      <c r="H19" s="497"/>
      <c r="I19" s="497"/>
      <c r="J19" s="497"/>
      <c r="K19" s="66"/>
      <c r="N19" s="153"/>
    </row>
    <row r="20" spans="2:18" ht="28.05" customHeight="1" x14ac:dyDescent="0.3">
      <c r="B20" s="65"/>
      <c r="C20" s="564" t="s">
        <v>7</v>
      </c>
      <c r="D20" s="564"/>
      <c r="E20" s="564"/>
      <c r="F20" s="564"/>
      <c r="G20" s="564"/>
      <c r="H20" s="564"/>
      <c r="I20" s="564"/>
      <c r="J20" s="564"/>
      <c r="K20" s="161"/>
    </row>
    <row r="21" spans="2:18" ht="10.050000000000001" customHeight="1" x14ac:dyDescent="0.3">
      <c r="B21" s="65"/>
      <c r="C21" s="174"/>
      <c r="D21" s="175"/>
      <c r="E21" s="175"/>
      <c r="F21" s="175"/>
      <c r="G21" s="175"/>
      <c r="H21" s="175"/>
      <c r="I21" s="175"/>
      <c r="J21" s="176"/>
      <c r="K21" s="161"/>
    </row>
    <row r="22" spans="2:18" ht="24" customHeight="1" x14ac:dyDescent="0.3">
      <c r="B22" s="65"/>
      <c r="C22" s="538" t="s">
        <v>24</v>
      </c>
      <c r="D22" s="539"/>
      <c r="E22" s="540"/>
      <c r="F22" s="23"/>
      <c r="G22" s="177"/>
      <c r="H22" s="178"/>
      <c r="I22" s="178"/>
      <c r="J22" s="179"/>
      <c r="K22" s="161"/>
    </row>
    <row r="23" spans="2:18" ht="24" customHeight="1" x14ac:dyDescent="0.3">
      <c r="B23" s="65"/>
      <c r="C23" s="538" t="s">
        <v>114</v>
      </c>
      <c r="D23" s="539"/>
      <c r="E23" s="540"/>
      <c r="F23" s="531"/>
      <c r="G23" s="532"/>
      <c r="H23" s="532"/>
      <c r="I23" s="532"/>
      <c r="J23" s="533"/>
      <c r="K23" s="161"/>
    </row>
    <row r="24" spans="2:18" ht="24" customHeight="1" x14ac:dyDescent="0.3">
      <c r="B24" s="65"/>
      <c r="C24" s="538" t="s">
        <v>17</v>
      </c>
      <c r="D24" s="539"/>
      <c r="E24" s="540"/>
      <c r="F24" s="531"/>
      <c r="G24" s="532"/>
      <c r="H24" s="532"/>
      <c r="I24" s="532"/>
      <c r="J24" s="533"/>
      <c r="K24" s="161"/>
    </row>
    <row r="25" spans="2:18" ht="24" customHeight="1" x14ac:dyDescent="0.3">
      <c r="B25" s="65"/>
      <c r="C25" s="538" t="s">
        <v>18</v>
      </c>
      <c r="D25" s="539"/>
      <c r="E25" s="540"/>
      <c r="F25" s="531"/>
      <c r="G25" s="532"/>
      <c r="H25" s="532"/>
      <c r="I25" s="532"/>
      <c r="J25" s="533"/>
      <c r="K25" s="161"/>
    </row>
    <row r="26" spans="2:18" ht="24" customHeight="1" x14ac:dyDescent="0.3">
      <c r="B26" s="65"/>
      <c r="C26" s="538" t="s">
        <v>19</v>
      </c>
      <c r="D26" s="539"/>
      <c r="E26" s="540"/>
      <c r="F26" s="21"/>
      <c r="G26" s="180"/>
      <c r="H26" s="181" t="s">
        <v>14</v>
      </c>
      <c r="I26" s="182" t="s">
        <v>15</v>
      </c>
      <c r="J26" s="183"/>
      <c r="K26" s="161"/>
    </row>
    <row r="27" spans="2:18" ht="10.050000000000001" customHeight="1" x14ac:dyDescent="0.25">
      <c r="B27" s="65"/>
      <c r="C27" s="184"/>
      <c r="D27" s="185"/>
      <c r="E27" s="186"/>
      <c r="F27" s="187"/>
      <c r="G27" s="188"/>
      <c r="H27" s="188"/>
      <c r="I27" s="188"/>
      <c r="J27" s="189"/>
      <c r="K27" s="161"/>
    </row>
    <row r="28" spans="2:18" ht="28.05" customHeight="1" x14ac:dyDescent="0.3">
      <c r="B28" s="65"/>
      <c r="C28" s="535" t="s">
        <v>115</v>
      </c>
      <c r="D28" s="535"/>
      <c r="E28" s="535"/>
      <c r="F28" s="535"/>
      <c r="G28" s="535"/>
      <c r="H28" s="535"/>
      <c r="I28" s="535"/>
      <c r="J28" s="535"/>
      <c r="K28" s="161"/>
      <c r="M28" s="190"/>
      <c r="N28" s="516"/>
      <c r="O28" s="516"/>
      <c r="P28" s="516"/>
      <c r="Q28" s="516"/>
      <c r="R28" s="516"/>
    </row>
    <row r="29" spans="2:18" ht="34.049999999999997" customHeight="1" x14ac:dyDescent="0.3">
      <c r="B29" s="65"/>
      <c r="C29" s="582" t="s">
        <v>238</v>
      </c>
      <c r="D29" s="583"/>
      <c r="E29" s="583"/>
      <c r="F29" s="583"/>
      <c r="G29" s="583"/>
      <c r="H29" s="583"/>
      <c r="I29" s="583"/>
      <c r="J29" s="584"/>
      <c r="K29" s="161"/>
      <c r="M29" s="190"/>
      <c r="N29" s="191"/>
      <c r="O29" s="191"/>
      <c r="P29" s="191"/>
      <c r="Q29" s="191"/>
      <c r="R29" s="191"/>
    </row>
    <row r="30" spans="2:18" ht="10.050000000000001" customHeight="1" x14ac:dyDescent="0.3">
      <c r="B30" s="65"/>
      <c r="C30" s="192"/>
      <c r="D30" s="192"/>
      <c r="E30" s="192"/>
      <c r="F30" s="192"/>
      <c r="G30" s="192"/>
      <c r="H30" s="192"/>
      <c r="I30" s="192"/>
      <c r="J30" s="192"/>
      <c r="K30" s="161"/>
      <c r="M30" s="190"/>
      <c r="N30" s="191"/>
      <c r="O30" s="191"/>
      <c r="P30" s="191"/>
      <c r="Q30" s="191"/>
      <c r="R30" s="191"/>
    </row>
    <row r="31" spans="2:18" ht="10.050000000000001" customHeight="1" x14ac:dyDescent="0.3">
      <c r="B31" s="65"/>
      <c r="C31" s="174"/>
      <c r="D31" s="175"/>
      <c r="E31" s="175"/>
      <c r="F31" s="175"/>
      <c r="G31" s="175"/>
      <c r="H31" s="175"/>
      <c r="I31" s="175"/>
      <c r="J31" s="176"/>
      <c r="K31" s="161"/>
      <c r="M31" s="190"/>
    </row>
    <row r="32" spans="2:18" ht="24" customHeight="1" x14ac:dyDescent="0.3">
      <c r="B32" s="65"/>
      <c r="C32" s="538" t="s">
        <v>20</v>
      </c>
      <c r="D32" s="539"/>
      <c r="E32" s="540"/>
      <c r="F32" s="531"/>
      <c r="G32" s="532"/>
      <c r="H32" s="532"/>
      <c r="I32" s="532"/>
      <c r="J32" s="533"/>
      <c r="K32" s="161"/>
      <c r="M32" s="190"/>
      <c r="N32" s="516"/>
      <c r="O32" s="516"/>
      <c r="P32" s="516"/>
      <c r="Q32" s="516"/>
      <c r="R32" s="516"/>
    </row>
    <row r="33" spans="2:18" ht="24" customHeight="1" x14ac:dyDescent="0.3">
      <c r="B33" s="65"/>
      <c r="C33" s="538" t="s">
        <v>21</v>
      </c>
      <c r="D33" s="539"/>
      <c r="E33" s="540"/>
      <c r="F33" s="531"/>
      <c r="G33" s="532"/>
      <c r="H33" s="532"/>
      <c r="I33" s="532"/>
      <c r="J33" s="533"/>
      <c r="K33" s="161"/>
      <c r="N33" s="191"/>
      <c r="O33" s="191"/>
      <c r="P33" s="191"/>
      <c r="Q33" s="191"/>
      <c r="R33" s="191"/>
    </row>
    <row r="34" spans="2:18" ht="24" customHeight="1" x14ac:dyDescent="0.3">
      <c r="B34" s="65"/>
      <c r="C34" s="538" t="s">
        <v>116</v>
      </c>
      <c r="D34" s="539"/>
      <c r="E34" s="540"/>
      <c r="F34" s="531"/>
      <c r="G34" s="532"/>
      <c r="H34" s="532"/>
      <c r="I34" s="532"/>
      <c r="J34" s="533"/>
      <c r="K34" s="161"/>
    </row>
    <row r="35" spans="2:18" ht="24" customHeight="1" x14ac:dyDescent="0.3">
      <c r="B35" s="65"/>
      <c r="C35" s="538" t="s">
        <v>117</v>
      </c>
      <c r="D35" s="539"/>
      <c r="E35" s="540"/>
      <c r="F35" s="521"/>
      <c r="G35" s="522"/>
      <c r="H35" s="517" t="s">
        <v>118</v>
      </c>
      <c r="I35" s="517"/>
      <c r="J35" s="518"/>
      <c r="K35" s="161"/>
    </row>
    <row r="36" spans="2:18" ht="24" customHeight="1" x14ac:dyDescent="0.3">
      <c r="B36" s="65"/>
      <c r="C36" s="538" t="s">
        <v>119</v>
      </c>
      <c r="D36" s="539"/>
      <c r="E36" s="540"/>
      <c r="F36" s="531"/>
      <c r="G36" s="532"/>
      <c r="H36" s="532"/>
      <c r="I36" s="532"/>
      <c r="J36" s="533"/>
      <c r="K36" s="161"/>
    </row>
    <row r="37" spans="2:18" ht="26.1" customHeight="1" x14ac:dyDescent="0.3">
      <c r="B37" s="65"/>
      <c r="C37" s="536" t="str">
        <f>IF(AND(F36="",F32&lt;&gt;""),"L'adresse courriel du représentant officiel de l'entreprise est essentielle pour communiquer la décision","")</f>
        <v/>
      </c>
      <c r="D37" s="537"/>
      <c r="E37" s="537"/>
      <c r="F37" s="517" t="s">
        <v>120</v>
      </c>
      <c r="G37" s="517"/>
      <c r="H37" s="517"/>
      <c r="I37" s="517"/>
      <c r="J37" s="518"/>
      <c r="K37" s="161"/>
    </row>
    <row r="38" spans="2:18" ht="10.050000000000001" customHeight="1" x14ac:dyDescent="0.3">
      <c r="B38" s="65"/>
      <c r="C38" s="193"/>
      <c r="D38" s="187"/>
      <c r="E38" s="194"/>
      <c r="F38" s="519"/>
      <c r="G38" s="519"/>
      <c r="H38" s="519"/>
      <c r="I38" s="519"/>
      <c r="J38" s="520"/>
      <c r="K38" s="161"/>
    </row>
    <row r="39" spans="2:18" ht="34.049999999999997" customHeight="1" x14ac:dyDescent="0.3">
      <c r="B39" s="65"/>
      <c r="C39" s="534" t="s">
        <v>239</v>
      </c>
      <c r="D39" s="535"/>
      <c r="E39" s="535"/>
      <c r="F39" s="535"/>
      <c r="G39" s="535"/>
      <c r="H39" s="535"/>
      <c r="I39" s="535"/>
      <c r="J39" s="535"/>
      <c r="K39" s="161"/>
    </row>
    <row r="40" spans="2:18" ht="10.050000000000001" customHeight="1" x14ac:dyDescent="0.3">
      <c r="B40" s="65"/>
      <c r="C40" s="174"/>
      <c r="D40" s="175"/>
      <c r="E40" s="175"/>
      <c r="F40" s="175"/>
      <c r="G40" s="175"/>
      <c r="H40" s="175"/>
      <c r="I40" s="175"/>
      <c r="J40" s="176"/>
      <c r="K40" s="161"/>
    </row>
    <row r="41" spans="2:18" ht="24" customHeight="1" x14ac:dyDescent="0.3">
      <c r="B41" s="65"/>
      <c r="C41" s="538" t="s">
        <v>9</v>
      </c>
      <c r="D41" s="539"/>
      <c r="E41" s="540"/>
      <c r="F41" s="531"/>
      <c r="G41" s="532"/>
      <c r="H41" s="532"/>
      <c r="I41" s="532"/>
      <c r="J41" s="533"/>
      <c r="K41" s="161"/>
    </row>
    <row r="42" spans="2:18" ht="24" customHeight="1" x14ac:dyDescent="0.3">
      <c r="B42" s="65"/>
      <c r="C42" s="538" t="s">
        <v>10</v>
      </c>
      <c r="D42" s="539"/>
      <c r="E42" s="540"/>
      <c r="F42" s="531"/>
      <c r="G42" s="532"/>
      <c r="H42" s="532"/>
      <c r="I42" s="532"/>
      <c r="J42" s="533"/>
      <c r="K42" s="161"/>
    </row>
    <row r="43" spans="2:18" ht="24" customHeight="1" x14ac:dyDescent="0.3">
      <c r="B43" s="65"/>
      <c r="C43" s="538" t="s">
        <v>11</v>
      </c>
      <c r="D43" s="539"/>
      <c r="E43" s="540"/>
      <c r="F43" s="531"/>
      <c r="G43" s="532"/>
      <c r="H43" s="532"/>
      <c r="I43" s="532"/>
      <c r="J43" s="533"/>
      <c r="K43" s="161"/>
    </row>
    <row r="44" spans="2:18" ht="24" customHeight="1" x14ac:dyDescent="0.3">
      <c r="B44" s="65"/>
      <c r="C44" s="538" t="s">
        <v>12</v>
      </c>
      <c r="D44" s="539"/>
      <c r="E44" s="540"/>
      <c r="F44" s="521"/>
      <c r="G44" s="522"/>
      <c r="H44" s="195"/>
      <c r="I44" s="195"/>
      <c r="J44" s="196"/>
      <c r="K44" s="161"/>
    </row>
    <row r="45" spans="2:18" ht="24" customHeight="1" x14ac:dyDescent="0.3">
      <c r="B45" s="65"/>
      <c r="C45" s="538" t="s">
        <v>13</v>
      </c>
      <c r="D45" s="539"/>
      <c r="E45" s="540"/>
      <c r="F45" s="531"/>
      <c r="G45" s="532"/>
      <c r="H45" s="532"/>
      <c r="I45" s="532"/>
      <c r="J45" s="533"/>
      <c r="K45" s="161"/>
    </row>
    <row r="46" spans="2:18" ht="23.1" customHeight="1" x14ac:dyDescent="0.3">
      <c r="B46" s="65"/>
      <c r="C46" s="197"/>
      <c r="D46" s="198"/>
      <c r="E46" s="199"/>
      <c r="F46" s="517" t="s">
        <v>121</v>
      </c>
      <c r="G46" s="517"/>
      <c r="H46" s="517"/>
      <c r="I46" s="517"/>
      <c r="J46" s="518"/>
      <c r="K46" s="161"/>
    </row>
    <row r="47" spans="2:18" ht="10.050000000000001" customHeight="1" x14ac:dyDescent="0.25">
      <c r="B47" s="65"/>
      <c r="C47" s="184"/>
      <c r="D47" s="185"/>
      <c r="E47" s="186"/>
      <c r="F47" s="519"/>
      <c r="G47" s="519"/>
      <c r="H47" s="519"/>
      <c r="I47" s="519"/>
      <c r="J47" s="520"/>
      <c r="K47" s="161"/>
    </row>
    <row r="48" spans="2:18" ht="10.050000000000001" customHeight="1" thickBot="1" x14ac:dyDescent="0.35">
      <c r="B48" s="165"/>
      <c r="C48" s="200"/>
      <c r="D48" s="200"/>
      <c r="E48" s="201"/>
      <c r="F48" s="202"/>
      <c r="G48" s="166"/>
      <c r="H48" s="166"/>
      <c r="I48" s="166"/>
      <c r="J48" s="166"/>
      <c r="K48" s="168"/>
    </row>
    <row r="49" spans="2:13" ht="14.1" customHeight="1" thickBot="1" x14ac:dyDescent="0.3">
      <c r="C49" s="203"/>
      <c r="D49" s="203"/>
      <c r="E49" s="203"/>
      <c r="F49" s="156"/>
      <c r="G49" s="156"/>
      <c r="H49" s="156"/>
      <c r="I49" s="156"/>
      <c r="J49" s="156"/>
    </row>
    <row r="50" spans="2:13" ht="10.050000000000001" customHeight="1" x14ac:dyDescent="0.3">
      <c r="B50" s="157"/>
      <c r="C50" s="204"/>
      <c r="D50" s="204"/>
      <c r="E50" s="205"/>
      <c r="F50" s="171"/>
      <c r="G50" s="158"/>
      <c r="H50" s="158"/>
      <c r="I50" s="158"/>
      <c r="J50" s="158"/>
      <c r="K50" s="160"/>
    </row>
    <row r="51" spans="2:13" ht="28.05" customHeight="1" x14ac:dyDescent="0.3">
      <c r="B51" s="65"/>
      <c r="C51" s="497" t="s">
        <v>127</v>
      </c>
      <c r="D51" s="497"/>
      <c r="E51" s="497"/>
      <c r="F51" s="497"/>
      <c r="G51" s="497"/>
      <c r="H51" s="497"/>
      <c r="I51" s="497"/>
      <c r="J51" s="497"/>
      <c r="K51" s="161"/>
      <c r="M51" s="206"/>
    </row>
    <row r="52" spans="2:13" ht="10.050000000000001" customHeight="1" x14ac:dyDescent="0.3">
      <c r="B52" s="65"/>
      <c r="C52" s="207"/>
      <c r="D52" s="207"/>
      <c r="E52" s="208"/>
      <c r="F52" s="156"/>
      <c r="G52" s="156"/>
      <c r="H52" s="156"/>
      <c r="I52" s="156"/>
      <c r="J52" s="156"/>
      <c r="K52" s="161"/>
    </row>
    <row r="53" spans="2:13" ht="28.05" customHeight="1" x14ac:dyDescent="0.3">
      <c r="B53" s="65"/>
      <c r="C53" s="209" t="s">
        <v>46</v>
      </c>
      <c r="D53" s="207"/>
      <c r="E53" s="208"/>
      <c r="F53" s="156"/>
      <c r="G53" s="156"/>
      <c r="H53" s="156"/>
      <c r="I53" s="156"/>
      <c r="J53" s="156"/>
      <c r="K53" s="161"/>
      <c r="M53" s="206"/>
    </row>
    <row r="54" spans="2:13" ht="20.100000000000001" customHeight="1" x14ac:dyDescent="0.3">
      <c r="B54" s="65"/>
      <c r="C54" s="523" t="s">
        <v>122</v>
      </c>
      <c r="D54" s="523"/>
      <c r="E54" s="523"/>
      <c r="F54" s="523"/>
      <c r="G54" s="523"/>
      <c r="H54" s="523"/>
      <c r="I54" s="523"/>
      <c r="J54" s="523"/>
      <c r="K54" s="161"/>
      <c r="M54" s="206"/>
    </row>
    <row r="55" spans="2:13" ht="20.100000000000001" customHeight="1" x14ac:dyDescent="0.3">
      <c r="B55" s="65"/>
      <c r="C55" s="211" t="s">
        <v>47</v>
      </c>
      <c r="D55" s="212"/>
      <c r="E55" s="212"/>
      <c r="F55" s="212"/>
      <c r="G55" s="212"/>
      <c r="H55" s="212"/>
      <c r="I55" s="212"/>
      <c r="J55" s="212"/>
      <c r="K55" s="161"/>
      <c r="M55" s="206"/>
    </row>
    <row r="56" spans="2:13" ht="10.050000000000001" customHeight="1" x14ac:dyDescent="0.3">
      <c r="B56" s="65"/>
      <c r="C56" s="207"/>
      <c r="D56" s="207"/>
      <c r="E56" s="208"/>
      <c r="F56" s="156"/>
      <c r="G56" s="156"/>
      <c r="H56" s="156"/>
      <c r="I56" s="156"/>
      <c r="J56" s="156"/>
      <c r="K56" s="161"/>
      <c r="M56" s="213"/>
    </row>
    <row r="57" spans="2:13" ht="10.050000000000001" customHeight="1" x14ac:dyDescent="0.3">
      <c r="B57" s="65"/>
      <c r="C57" s="214"/>
      <c r="D57" s="215"/>
      <c r="E57" s="216"/>
      <c r="F57" s="217"/>
      <c r="G57" s="217"/>
      <c r="H57" s="217"/>
      <c r="I57" s="217"/>
      <c r="J57" s="218"/>
      <c r="K57" s="161"/>
      <c r="M57" s="213"/>
    </row>
    <row r="58" spans="2:13" ht="36.450000000000003" customHeight="1" x14ac:dyDescent="0.3">
      <c r="B58" s="65"/>
      <c r="C58" s="595" t="s">
        <v>260</v>
      </c>
      <c r="D58" s="596"/>
      <c r="E58" s="596"/>
      <c r="F58" s="36"/>
      <c r="G58" s="219"/>
      <c r="H58" s="219"/>
      <c r="I58" s="219"/>
      <c r="J58" s="220"/>
      <c r="K58" s="161"/>
      <c r="M58" s="213"/>
    </row>
    <row r="59" spans="2:13" ht="10.050000000000001" customHeight="1" x14ac:dyDescent="0.3">
      <c r="B59" s="65"/>
      <c r="C59" s="221"/>
      <c r="D59" s="222"/>
      <c r="E59" s="223"/>
      <c r="F59" s="217"/>
      <c r="G59" s="219"/>
      <c r="H59" s="219"/>
      <c r="I59" s="219"/>
      <c r="J59" s="220"/>
      <c r="K59" s="161"/>
      <c r="M59" s="213"/>
    </row>
    <row r="60" spans="2:13" ht="37.950000000000003" customHeight="1" x14ac:dyDescent="0.3">
      <c r="B60" s="65"/>
      <c r="C60" s="527" t="s">
        <v>226</v>
      </c>
      <c r="D60" s="528"/>
      <c r="E60" s="528"/>
      <c r="F60" s="24"/>
      <c r="G60" s="585" t="s">
        <v>331</v>
      </c>
      <c r="H60" s="585"/>
      <c r="I60" s="585"/>
      <c r="J60" s="586"/>
      <c r="K60" s="161"/>
    </row>
    <row r="61" spans="2:13" ht="10.050000000000001" customHeight="1" x14ac:dyDescent="0.3">
      <c r="B61" s="65"/>
      <c r="C61" s="226"/>
      <c r="D61" s="227"/>
      <c r="E61" s="227"/>
      <c r="F61" s="228"/>
      <c r="G61" s="585"/>
      <c r="H61" s="585"/>
      <c r="I61" s="585"/>
      <c r="J61" s="586"/>
      <c r="K61" s="161"/>
    </row>
    <row r="62" spans="2:13" ht="37.950000000000003" customHeight="1" x14ac:dyDescent="0.3">
      <c r="B62" s="65"/>
      <c r="C62" s="529" t="s">
        <v>227</v>
      </c>
      <c r="D62" s="530"/>
      <c r="E62" s="530"/>
      <c r="F62" s="24"/>
      <c r="G62" s="585"/>
      <c r="H62" s="585"/>
      <c r="I62" s="585"/>
      <c r="J62" s="586"/>
      <c r="K62" s="161"/>
      <c r="M62" s="229"/>
    </row>
    <row r="63" spans="2:13" ht="10.050000000000001" customHeight="1" x14ac:dyDescent="0.3">
      <c r="B63" s="65"/>
      <c r="C63" s="226" t="s">
        <v>93</v>
      </c>
      <c r="D63" s="227"/>
      <c r="E63" s="227"/>
      <c r="F63" s="227"/>
      <c r="G63" s="227"/>
      <c r="H63" s="227"/>
      <c r="I63" s="227"/>
      <c r="J63" s="230"/>
      <c r="K63" s="161"/>
      <c r="M63" s="213"/>
    </row>
    <row r="64" spans="2:13" ht="111.6" customHeight="1" x14ac:dyDescent="0.3">
      <c r="B64" s="65"/>
      <c r="C64" s="529" t="s">
        <v>59</v>
      </c>
      <c r="D64" s="530"/>
      <c r="E64" s="530"/>
      <c r="F64" s="524"/>
      <c r="G64" s="525"/>
      <c r="H64" s="525"/>
      <c r="I64" s="525"/>
      <c r="J64" s="526"/>
      <c r="K64" s="161"/>
    </row>
    <row r="65" spans="2:13" ht="10.050000000000001" customHeight="1" x14ac:dyDescent="0.25">
      <c r="B65" s="65"/>
      <c r="C65" s="224"/>
      <c r="D65" s="225"/>
      <c r="E65" s="231"/>
      <c r="F65" s="231"/>
      <c r="G65" s="231"/>
      <c r="H65" s="231"/>
      <c r="I65" s="231"/>
      <c r="J65" s="232"/>
      <c r="K65" s="161"/>
    </row>
    <row r="66" spans="2:13" ht="60" customHeight="1" x14ac:dyDescent="0.3">
      <c r="B66" s="65"/>
      <c r="C66" s="529" t="s">
        <v>123</v>
      </c>
      <c r="D66" s="530"/>
      <c r="E66" s="530"/>
      <c r="F66" s="524"/>
      <c r="G66" s="525"/>
      <c r="H66" s="525"/>
      <c r="I66" s="525"/>
      <c r="J66" s="526"/>
      <c r="K66" s="161"/>
    </row>
    <row r="67" spans="2:13" ht="10.050000000000001" customHeight="1" x14ac:dyDescent="0.25">
      <c r="B67" s="65"/>
      <c r="C67" s="224"/>
      <c r="D67" s="225"/>
      <c r="E67" s="231"/>
      <c r="F67" s="231"/>
      <c r="G67" s="231"/>
      <c r="H67" s="231"/>
      <c r="I67" s="231"/>
      <c r="J67" s="232"/>
      <c r="K67" s="161"/>
    </row>
    <row r="68" spans="2:13" ht="60" customHeight="1" x14ac:dyDescent="0.3">
      <c r="B68" s="65"/>
      <c r="C68" s="529" t="s">
        <v>60</v>
      </c>
      <c r="D68" s="530"/>
      <c r="E68" s="530"/>
      <c r="F68" s="524"/>
      <c r="G68" s="525"/>
      <c r="H68" s="525"/>
      <c r="I68" s="525"/>
      <c r="J68" s="526"/>
      <c r="K68" s="161"/>
    </row>
    <row r="69" spans="2:13" ht="10.050000000000001" customHeight="1" x14ac:dyDescent="0.25">
      <c r="B69" s="65"/>
      <c r="C69" s="224"/>
      <c r="D69" s="225"/>
      <c r="E69" s="231"/>
      <c r="F69" s="231"/>
      <c r="G69" s="231"/>
      <c r="H69" s="231"/>
      <c r="I69" s="231"/>
      <c r="J69" s="232"/>
      <c r="K69" s="161"/>
    </row>
    <row r="70" spans="2:13" ht="61.5" customHeight="1" x14ac:dyDescent="0.3">
      <c r="B70" s="65"/>
      <c r="C70" s="538" t="s">
        <v>154</v>
      </c>
      <c r="D70" s="539"/>
      <c r="E70" s="540"/>
      <c r="F70" s="587" t="s">
        <v>155</v>
      </c>
      <c r="G70" s="588"/>
      <c r="H70" s="589"/>
      <c r="I70" s="590" t="s">
        <v>228</v>
      </c>
      <c r="J70" s="591"/>
      <c r="K70" s="161"/>
    </row>
    <row r="71" spans="2:13" ht="22.05" customHeight="1" x14ac:dyDescent="0.3">
      <c r="B71" s="65"/>
      <c r="C71" s="233"/>
      <c r="D71" s="234"/>
      <c r="E71" s="235"/>
      <c r="F71" s="482"/>
      <c r="G71" s="515"/>
      <c r="H71" s="483"/>
      <c r="I71" s="482"/>
      <c r="J71" s="483"/>
      <c r="K71" s="161"/>
      <c r="M71" s="213"/>
    </row>
    <row r="72" spans="2:13" ht="22.05" customHeight="1" x14ac:dyDescent="0.3">
      <c r="B72" s="65"/>
      <c r="C72" s="233"/>
      <c r="D72" s="234"/>
      <c r="E72" s="235"/>
      <c r="F72" s="482"/>
      <c r="G72" s="515"/>
      <c r="H72" s="483"/>
      <c r="I72" s="482"/>
      <c r="J72" s="483"/>
      <c r="K72" s="161"/>
    </row>
    <row r="73" spans="2:13" ht="22.05" customHeight="1" x14ac:dyDescent="0.3">
      <c r="B73" s="65"/>
      <c r="C73" s="233"/>
      <c r="D73" s="234"/>
      <c r="E73" s="235"/>
      <c r="F73" s="482"/>
      <c r="G73" s="515"/>
      <c r="H73" s="483"/>
      <c r="I73" s="482"/>
      <c r="J73" s="483"/>
      <c r="K73" s="161"/>
    </row>
    <row r="74" spans="2:13" ht="22.05" customHeight="1" x14ac:dyDescent="0.3">
      <c r="B74" s="65"/>
      <c r="C74" s="233"/>
      <c r="D74" s="234"/>
      <c r="E74" s="235"/>
      <c r="F74" s="482"/>
      <c r="G74" s="515"/>
      <c r="H74" s="483"/>
      <c r="I74" s="482"/>
      <c r="J74" s="483"/>
      <c r="K74" s="161"/>
    </row>
    <row r="75" spans="2:13" ht="22.05" customHeight="1" x14ac:dyDescent="0.3">
      <c r="B75" s="65"/>
      <c r="C75" s="233"/>
      <c r="D75" s="234"/>
      <c r="E75" s="235"/>
      <c r="F75" s="482"/>
      <c r="G75" s="515"/>
      <c r="H75" s="483"/>
      <c r="I75" s="482"/>
      <c r="J75" s="483"/>
      <c r="K75" s="161"/>
    </row>
    <row r="76" spans="2:13" ht="22.05" customHeight="1" x14ac:dyDescent="0.3">
      <c r="B76" s="65"/>
      <c r="C76" s="233"/>
      <c r="D76" s="234"/>
      <c r="E76" s="235"/>
      <c r="F76" s="482"/>
      <c r="G76" s="515"/>
      <c r="H76" s="483"/>
      <c r="I76" s="482"/>
      <c r="J76" s="483"/>
      <c r="K76" s="161"/>
    </row>
    <row r="77" spans="2:13" ht="22.05" customHeight="1" x14ac:dyDescent="0.3">
      <c r="B77" s="65"/>
      <c r="C77" s="233"/>
      <c r="D77" s="234"/>
      <c r="E77" s="235"/>
      <c r="F77" s="482"/>
      <c r="G77" s="515"/>
      <c r="H77" s="483"/>
      <c r="I77" s="482"/>
      <c r="J77" s="483"/>
      <c r="K77" s="161"/>
    </row>
    <row r="78" spans="2:13" ht="22.05" customHeight="1" x14ac:dyDescent="0.3">
      <c r="B78" s="65"/>
      <c r="C78" s="233"/>
      <c r="D78" s="234"/>
      <c r="E78" s="235"/>
      <c r="F78" s="482"/>
      <c r="G78" s="515"/>
      <c r="H78" s="483"/>
      <c r="I78" s="482"/>
      <c r="J78" s="483"/>
      <c r="K78" s="161"/>
    </row>
    <row r="79" spans="2:13" ht="22.05" customHeight="1" x14ac:dyDescent="0.3">
      <c r="B79" s="65"/>
      <c r="C79" s="233"/>
      <c r="D79" s="234"/>
      <c r="E79" s="235"/>
      <c r="F79" s="482"/>
      <c r="G79" s="515"/>
      <c r="H79" s="483"/>
      <c r="I79" s="482"/>
      <c r="J79" s="483"/>
      <c r="K79" s="161"/>
    </row>
    <row r="80" spans="2:13" ht="22.05" customHeight="1" x14ac:dyDescent="0.3">
      <c r="B80" s="65"/>
      <c r="C80" s="233"/>
      <c r="D80" s="234"/>
      <c r="E80" s="235"/>
      <c r="F80" s="482"/>
      <c r="G80" s="515"/>
      <c r="H80" s="483"/>
      <c r="I80" s="482"/>
      <c r="J80" s="483"/>
      <c r="K80" s="161"/>
    </row>
    <row r="81" spans="2:12" ht="10.050000000000001" customHeight="1" x14ac:dyDescent="0.25">
      <c r="B81" s="65"/>
      <c r="C81" s="236"/>
      <c r="D81" s="237"/>
      <c r="E81" s="237"/>
      <c r="F81" s="238"/>
      <c r="G81" s="238"/>
      <c r="H81" s="238"/>
      <c r="I81" s="238"/>
      <c r="J81" s="239"/>
      <c r="K81" s="161"/>
    </row>
    <row r="82" spans="2:12" ht="87" customHeight="1" x14ac:dyDescent="0.3">
      <c r="B82" s="65"/>
      <c r="C82" s="529" t="s">
        <v>156</v>
      </c>
      <c r="D82" s="530"/>
      <c r="E82" s="530"/>
      <c r="F82" s="524"/>
      <c r="G82" s="525"/>
      <c r="H82" s="525"/>
      <c r="I82" s="525"/>
      <c r="J82" s="526"/>
      <c r="K82" s="161"/>
    </row>
    <row r="83" spans="2:12" ht="10.050000000000001" customHeight="1" x14ac:dyDescent="0.25">
      <c r="B83" s="65"/>
      <c r="C83" s="224"/>
      <c r="D83" s="225"/>
      <c r="E83" s="231"/>
      <c r="F83" s="240"/>
      <c r="G83" s="240"/>
      <c r="H83" s="240"/>
      <c r="I83" s="240"/>
      <c r="J83" s="241"/>
      <c r="K83" s="161"/>
    </row>
    <row r="84" spans="2:12" ht="60" customHeight="1" x14ac:dyDescent="0.3">
      <c r="B84" s="65"/>
      <c r="C84" s="529" t="s">
        <v>332</v>
      </c>
      <c r="D84" s="530"/>
      <c r="E84" s="242" t="s">
        <v>139</v>
      </c>
      <c r="F84" s="524"/>
      <c r="G84" s="525"/>
      <c r="H84" s="525"/>
      <c r="I84" s="525"/>
      <c r="J84" s="526"/>
      <c r="K84" s="161"/>
    </row>
    <row r="85" spans="2:12" ht="60" customHeight="1" x14ac:dyDescent="0.3">
      <c r="B85" s="65"/>
      <c r="C85" s="529"/>
      <c r="D85" s="530"/>
      <c r="E85" s="242" t="s">
        <v>140</v>
      </c>
      <c r="F85" s="524"/>
      <c r="G85" s="525"/>
      <c r="H85" s="525"/>
      <c r="I85" s="525"/>
      <c r="J85" s="526"/>
      <c r="K85" s="161"/>
    </row>
    <row r="86" spans="2:12" ht="60" customHeight="1" x14ac:dyDescent="0.3">
      <c r="B86" s="65"/>
      <c r="C86" s="529"/>
      <c r="D86" s="530"/>
      <c r="E86" s="242" t="s">
        <v>141</v>
      </c>
      <c r="F86" s="524"/>
      <c r="G86" s="525"/>
      <c r="H86" s="525"/>
      <c r="I86" s="525"/>
      <c r="J86" s="526"/>
      <c r="K86" s="161"/>
    </row>
    <row r="87" spans="2:12" ht="60" customHeight="1" x14ac:dyDescent="0.3">
      <c r="B87" s="65"/>
      <c r="C87" s="529"/>
      <c r="D87" s="530"/>
      <c r="E87" s="242" t="s">
        <v>142</v>
      </c>
      <c r="F87" s="524"/>
      <c r="G87" s="525"/>
      <c r="H87" s="525"/>
      <c r="I87" s="525"/>
      <c r="J87" s="526"/>
      <c r="K87" s="161"/>
    </row>
    <row r="88" spans="2:12" ht="60" customHeight="1" x14ac:dyDescent="0.3">
      <c r="B88" s="65"/>
      <c r="C88" s="529"/>
      <c r="D88" s="530"/>
      <c r="E88" s="242" t="s">
        <v>143</v>
      </c>
      <c r="F88" s="524"/>
      <c r="G88" s="525"/>
      <c r="H88" s="525"/>
      <c r="I88" s="525"/>
      <c r="J88" s="526"/>
      <c r="K88" s="161"/>
    </row>
    <row r="89" spans="2:12" ht="10.050000000000001" customHeight="1" x14ac:dyDescent="0.3">
      <c r="B89" s="65"/>
      <c r="C89" s="570"/>
      <c r="D89" s="571"/>
      <c r="E89" s="243"/>
      <c r="F89" s="244"/>
      <c r="G89" s="244"/>
      <c r="H89" s="244"/>
      <c r="I89" s="244"/>
      <c r="J89" s="245"/>
      <c r="K89" s="161"/>
    </row>
    <row r="90" spans="2:12" ht="10.050000000000001" customHeight="1" thickBot="1" x14ac:dyDescent="0.3">
      <c r="B90" s="165"/>
      <c r="C90" s="246"/>
      <c r="D90" s="246"/>
      <c r="E90" s="247"/>
      <c r="F90" s="248"/>
      <c r="G90" s="248"/>
      <c r="H90" s="248"/>
      <c r="I90" s="248"/>
      <c r="J90" s="248"/>
      <c r="K90" s="168"/>
    </row>
    <row r="91" spans="2:12" ht="14.1" customHeight="1" thickBot="1" x14ac:dyDescent="0.35">
      <c r="B91" s="249"/>
      <c r="C91" s="250"/>
      <c r="D91" s="250"/>
      <c r="E91" s="250"/>
      <c r="F91" s="250"/>
      <c r="G91" s="250"/>
      <c r="H91" s="250"/>
      <c r="I91" s="250"/>
      <c r="J91" s="250"/>
      <c r="K91" s="251"/>
      <c r="L91" s="153"/>
    </row>
    <row r="92" spans="2:12" ht="10.050000000000001" customHeight="1" x14ac:dyDescent="0.3">
      <c r="B92" s="157"/>
      <c r="C92" s="204"/>
      <c r="D92" s="204"/>
      <c r="E92" s="205"/>
      <c r="F92" s="171"/>
      <c r="G92" s="158"/>
      <c r="H92" s="158"/>
      <c r="I92" s="158"/>
      <c r="J92" s="158"/>
      <c r="K92" s="160"/>
    </row>
    <row r="93" spans="2:12" ht="26.1" customHeight="1" x14ac:dyDescent="0.3">
      <c r="B93" s="65"/>
      <c r="C93" s="497" t="s">
        <v>128</v>
      </c>
      <c r="D93" s="497"/>
      <c r="E93" s="497"/>
      <c r="F93" s="497"/>
      <c r="G93" s="497"/>
      <c r="H93" s="497"/>
      <c r="I93" s="497"/>
      <c r="J93" s="497"/>
      <c r="K93" s="161"/>
    </row>
    <row r="94" spans="2:12" ht="10.050000000000001" customHeight="1" x14ac:dyDescent="0.3">
      <c r="B94" s="65"/>
      <c r="C94" s="207"/>
      <c r="D94" s="207"/>
      <c r="E94" s="208"/>
      <c r="F94" s="156"/>
      <c r="G94" s="156"/>
      <c r="H94" s="156"/>
      <c r="I94" s="156"/>
      <c r="J94" s="156"/>
      <c r="K94" s="161"/>
    </row>
    <row r="95" spans="2:12" ht="28.05" customHeight="1" x14ac:dyDescent="0.3">
      <c r="B95" s="65"/>
      <c r="C95" s="487" t="s">
        <v>151</v>
      </c>
      <c r="D95" s="487"/>
      <c r="E95" s="487"/>
      <c r="F95" s="487"/>
      <c r="G95" s="487"/>
      <c r="H95" s="487"/>
      <c r="I95" s="487"/>
      <c r="J95" s="487"/>
      <c r="K95" s="161"/>
    </row>
    <row r="96" spans="2:12" ht="28.05" customHeight="1" x14ac:dyDescent="0.3">
      <c r="B96" s="65"/>
      <c r="C96" s="498" t="s">
        <v>149</v>
      </c>
      <c r="D96" s="498"/>
      <c r="E96" s="498"/>
      <c r="F96" s="498"/>
      <c r="G96" s="498"/>
      <c r="H96" s="498"/>
      <c r="I96" s="498"/>
      <c r="J96" s="498"/>
      <c r="K96" s="161"/>
    </row>
    <row r="97" spans="2:13" ht="10.050000000000001" customHeight="1" thickBot="1" x14ac:dyDescent="0.35">
      <c r="B97" s="165"/>
      <c r="C97" s="200"/>
      <c r="D97" s="200"/>
      <c r="E97" s="201"/>
      <c r="F97" s="248"/>
      <c r="G97" s="248"/>
      <c r="H97" s="5"/>
      <c r="I97" s="248"/>
      <c r="J97" s="248"/>
      <c r="K97" s="168"/>
    </row>
    <row r="98" spans="2:13" ht="14.1" customHeight="1" thickBot="1" x14ac:dyDescent="0.35">
      <c r="C98" s="207"/>
      <c r="D98" s="207"/>
      <c r="E98" s="208"/>
      <c r="F98" s="252"/>
    </row>
    <row r="99" spans="2:13" ht="10.050000000000001" customHeight="1" x14ac:dyDescent="0.3">
      <c r="B99" s="157"/>
      <c r="C99" s="204"/>
      <c r="D99" s="204"/>
      <c r="E99" s="205"/>
      <c r="F99" s="171"/>
      <c r="G99" s="158"/>
      <c r="H99" s="158"/>
      <c r="I99" s="158"/>
      <c r="J99" s="158"/>
      <c r="K99" s="160"/>
    </row>
    <row r="100" spans="2:13" ht="26.1" customHeight="1" x14ac:dyDescent="0.3">
      <c r="B100" s="65"/>
      <c r="C100" s="497" t="s">
        <v>175</v>
      </c>
      <c r="D100" s="497"/>
      <c r="E100" s="497"/>
      <c r="F100" s="497"/>
      <c r="G100" s="497"/>
      <c r="H100" s="497"/>
      <c r="I100" s="497"/>
      <c r="J100" s="497"/>
      <c r="K100" s="161"/>
      <c r="M100" s="253"/>
    </row>
    <row r="101" spans="2:13" ht="10.050000000000001" customHeight="1" x14ac:dyDescent="0.3">
      <c r="B101" s="65"/>
      <c r="C101" s="207"/>
      <c r="D101" s="207"/>
      <c r="E101" s="208"/>
      <c r="F101" s="156"/>
      <c r="G101" s="156"/>
      <c r="H101" s="156"/>
      <c r="I101" s="156"/>
      <c r="J101" s="156"/>
      <c r="K101" s="161"/>
    </row>
    <row r="102" spans="2:13" ht="28.05" customHeight="1" x14ac:dyDescent="0.3">
      <c r="B102" s="65"/>
      <c r="C102" s="487" t="s">
        <v>151</v>
      </c>
      <c r="D102" s="487"/>
      <c r="E102" s="487"/>
      <c r="F102" s="487"/>
      <c r="G102" s="487"/>
      <c r="H102" s="487"/>
      <c r="I102" s="487"/>
      <c r="J102" s="487"/>
      <c r="K102" s="161"/>
    </row>
    <row r="103" spans="2:13" ht="28.05" customHeight="1" x14ac:dyDescent="0.3">
      <c r="B103" s="65"/>
      <c r="C103" s="498" t="s">
        <v>174</v>
      </c>
      <c r="D103" s="498"/>
      <c r="E103" s="498"/>
      <c r="F103" s="498"/>
      <c r="G103" s="498"/>
      <c r="H103" s="498"/>
      <c r="I103" s="498"/>
      <c r="J103" s="498"/>
      <c r="K103" s="161"/>
    </row>
    <row r="104" spans="2:13" ht="10.050000000000001" customHeight="1" thickBot="1" x14ac:dyDescent="0.35">
      <c r="B104" s="165"/>
      <c r="C104" s="200"/>
      <c r="D104" s="200"/>
      <c r="E104" s="201"/>
      <c r="F104" s="248"/>
      <c r="G104" s="248"/>
      <c r="H104" s="5"/>
      <c r="I104" s="248"/>
      <c r="J104" s="248"/>
      <c r="K104" s="168"/>
    </row>
    <row r="105" spans="2:13" ht="14.1" customHeight="1" thickBot="1" x14ac:dyDescent="0.35">
      <c r="C105" s="207"/>
      <c r="D105" s="207"/>
      <c r="E105" s="208"/>
      <c r="F105" s="252"/>
    </row>
    <row r="106" spans="2:13" ht="10.050000000000001" customHeight="1" x14ac:dyDescent="0.3">
      <c r="B106" s="157"/>
      <c r="C106" s="204"/>
      <c r="D106" s="204"/>
      <c r="E106" s="205"/>
      <c r="F106" s="171"/>
      <c r="G106" s="158"/>
      <c r="H106" s="158"/>
      <c r="I106" s="158"/>
      <c r="J106" s="158"/>
      <c r="K106" s="160"/>
    </row>
    <row r="107" spans="2:13" ht="26.1" customHeight="1" x14ac:dyDescent="0.3">
      <c r="B107" s="65"/>
      <c r="C107" s="497" t="s">
        <v>179</v>
      </c>
      <c r="D107" s="497"/>
      <c r="E107" s="497"/>
      <c r="F107" s="497"/>
      <c r="G107" s="497"/>
      <c r="H107" s="497"/>
      <c r="I107" s="497"/>
      <c r="J107" s="497"/>
      <c r="K107" s="161"/>
    </row>
    <row r="108" spans="2:13" ht="10.050000000000001" customHeight="1" x14ac:dyDescent="0.3">
      <c r="B108" s="65"/>
      <c r="C108" s="207"/>
      <c r="D108" s="207"/>
      <c r="E108" s="208"/>
      <c r="F108" s="156"/>
      <c r="G108" s="156"/>
      <c r="H108" s="156"/>
      <c r="I108" s="156"/>
      <c r="J108" s="156"/>
      <c r="K108" s="161"/>
    </row>
    <row r="109" spans="2:13" ht="28.05" customHeight="1" x14ac:dyDescent="0.3">
      <c r="B109" s="65"/>
      <c r="C109" s="487" t="s">
        <v>151</v>
      </c>
      <c r="D109" s="487"/>
      <c r="E109" s="487"/>
      <c r="F109" s="487"/>
      <c r="G109" s="487"/>
      <c r="H109" s="487"/>
      <c r="I109" s="487"/>
      <c r="J109" s="487"/>
      <c r="K109" s="161"/>
    </row>
    <row r="110" spans="2:13" ht="25.05" customHeight="1" x14ac:dyDescent="0.3">
      <c r="B110" s="65"/>
      <c r="C110" s="558" t="s">
        <v>176</v>
      </c>
      <c r="D110" s="558"/>
      <c r="E110" s="558"/>
      <c r="F110" s="558"/>
      <c r="G110" s="558"/>
      <c r="H110" s="558"/>
      <c r="I110" s="558"/>
      <c r="J110" s="558"/>
      <c r="K110" s="161"/>
    </row>
    <row r="111" spans="2:13" ht="22.05" customHeight="1" x14ac:dyDescent="0.3">
      <c r="B111" s="65"/>
      <c r="C111" s="255" t="s">
        <v>56</v>
      </c>
      <c r="D111" s="576" t="s">
        <v>177</v>
      </c>
      <c r="E111" s="576"/>
      <c r="F111" s="576"/>
      <c r="G111" s="576"/>
      <c r="H111" s="576"/>
      <c r="I111" s="576"/>
      <c r="J111" s="576"/>
      <c r="K111" s="161"/>
    </row>
    <row r="112" spans="2:13" s="1" customFormat="1" ht="22.05" customHeight="1" x14ac:dyDescent="0.25">
      <c r="B112" s="67"/>
      <c r="C112" s="255" t="s">
        <v>56</v>
      </c>
      <c r="D112" s="576" t="s">
        <v>178</v>
      </c>
      <c r="E112" s="576"/>
      <c r="F112" s="576"/>
      <c r="G112" s="576"/>
      <c r="H112" s="576"/>
      <c r="I112" s="576"/>
      <c r="J112" s="576"/>
      <c r="K112" s="256"/>
    </row>
    <row r="113" spans="2:11" ht="20.100000000000001" customHeight="1" x14ac:dyDescent="0.3">
      <c r="B113" s="65"/>
      <c r="C113" s="254"/>
      <c r="D113" s="254"/>
      <c r="E113" s="210"/>
      <c r="F113" s="210"/>
      <c r="G113" s="210"/>
      <c r="H113" s="210"/>
      <c r="I113" s="210"/>
      <c r="J113" s="210"/>
      <c r="K113" s="161"/>
    </row>
    <row r="114" spans="2:11" ht="22.5" customHeight="1" x14ac:dyDescent="0.3">
      <c r="B114" s="65"/>
      <c r="C114" s="558" t="s">
        <v>182</v>
      </c>
      <c r="D114" s="558"/>
      <c r="E114" s="558"/>
      <c r="F114" s="558"/>
      <c r="G114" s="558"/>
      <c r="H114" s="558"/>
      <c r="I114" s="558"/>
      <c r="J114" s="558"/>
      <c r="K114" s="161"/>
    </row>
    <row r="115" spans="2:11" ht="10.050000000000001" customHeight="1" thickBot="1" x14ac:dyDescent="0.35">
      <c r="B115" s="165"/>
      <c r="C115" s="27"/>
      <c r="D115" s="27"/>
      <c r="E115" s="27"/>
      <c r="F115" s="27"/>
      <c r="G115" s="27"/>
      <c r="H115" s="27"/>
      <c r="I115" s="27"/>
      <c r="J115" s="27"/>
      <c r="K115" s="168"/>
    </row>
    <row r="116" spans="2:11" ht="14.1" customHeight="1" thickBot="1" x14ac:dyDescent="0.35">
      <c r="C116" s="207"/>
      <c r="D116" s="207"/>
      <c r="E116" s="208"/>
      <c r="F116" s="252"/>
    </row>
    <row r="117" spans="2:11" ht="10.050000000000001" customHeight="1" x14ac:dyDescent="0.3">
      <c r="B117" s="157"/>
      <c r="C117" s="204"/>
      <c r="D117" s="204"/>
      <c r="E117" s="205"/>
      <c r="F117" s="171"/>
      <c r="G117" s="158"/>
      <c r="H117" s="158"/>
      <c r="I117" s="158"/>
      <c r="J117" s="158"/>
      <c r="K117" s="160"/>
    </row>
    <row r="118" spans="2:11" ht="26.1" customHeight="1" x14ac:dyDescent="0.3">
      <c r="B118" s="65"/>
      <c r="C118" s="497" t="s">
        <v>180</v>
      </c>
      <c r="D118" s="497"/>
      <c r="E118" s="497"/>
      <c r="F118" s="497"/>
      <c r="G118" s="497"/>
      <c r="H118" s="497"/>
      <c r="I118" s="497"/>
      <c r="J118" s="497"/>
      <c r="K118" s="161"/>
    </row>
    <row r="119" spans="2:11" ht="10.050000000000001" customHeight="1" x14ac:dyDescent="0.3">
      <c r="B119" s="65"/>
      <c r="C119" s="207"/>
      <c r="D119" s="207"/>
      <c r="E119" s="208"/>
      <c r="F119" s="156"/>
      <c r="G119" s="156"/>
      <c r="H119" s="156"/>
      <c r="I119" s="156"/>
      <c r="J119" s="156"/>
      <c r="K119" s="161"/>
    </row>
    <row r="120" spans="2:11" ht="34.5" customHeight="1" thickBot="1" x14ac:dyDescent="0.35">
      <c r="B120" s="65"/>
      <c r="C120" s="257"/>
      <c r="D120" s="258"/>
      <c r="E120" s="259" t="s">
        <v>27</v>
      </c>
      <c r="F120" s="260"/>
      <c r="G120" s="260"/>
      <c r="H120" s="155"/>
      <c r="I120" s="155"/>
      <c r="J120" s="155"/>
      <c r="K120" s="66"/>
    </row>
    <row r="121" spans="2:11" ht="25.95" customHeight="1" x14ac:dyDescent="0.3">
      <c r="B121" s="65"/>
      <c r="C121" s="601" t="s">
        <v>162</v>
      </c>
      <c r="D121" s="602"/>
      <c r="E121" s="603"/>
      <c r="F121" s="261"/>
      <c r="G121" s="549" t="s">
        <v>184</v>
      </c>
      <c r="H121" s="550"/>
      <c r="I121" s="551"/>
      <c r="J121" s="262"/>
      <c r="K121" s="66"/>
    </row>
    <row r="122" spans="2:11" ht="22.05" customHeight="1" x14ac:dyDescent="0.3">
      <c r="B122" s="65"/>
      <c r="C122" s="546" t="s">
        <v>51</v>
      </c>
      <c r="D122" s="547"/>
      <c r="E122" s="263">
        <f>Budget_Détaillé!E46</f>
        <v>0</v>
      </c>
      <c r="F122" s="264"/>
      <c r="G122" s="552"/>
      <c r="H122" s="553"/>
      <c r="I122" s="554"/>
      <c r="J122" s="265"/>
      <c r="K122" s="66"/>
    </row>
    <row r="123" spans="2:11" ht="22.05" customHeight="1" x14ac:dyDescent="0.3">
      <c r="B123" s="65"/>
      <c r="C123" s="546" t="s">
        <v>165</v>
      </c>
      <c r="D123" s="547"/>
      <c r="E123" s="263">
        <f>Budget_Détaillé!F46</f>
        <v>0</v>
      </c>
      <c r="F123" s="264"/>
      <c r="G123" s="552"/>
      <c r="H123" s="553"/>
      <c r="I123" s="554"/>
      <c r="J123" s="265"/>
      <c r="K123" s="66"/>
    </row>
    <row r="124" spans="2:11" ht="22.05" customHeight="1" x14ac:dyDescent="0.3">
      <c r="B124" s="65"/>
      <c r="C124" s="546" t="s">
        <v>43</v>
      </c>
      <c r="D124" s="547"/>
      <c r="E124" s="263">
        <f>Budget_Détaillé!G46</f>
        <v>0</v>
      </c>
      <c r="F124" s="264"/>
      <c r="G124" s="552"/>
      <c r="H124" s="553"/>
      <c r="I124" s="554"/>
      <c r="J124" s="265"/>
      <c r="K124" s="66"/>
    </row>
    <row r="125" spans="2:11" ht="22.05" customHeight="1" x14ac:dyDescent="0.3">
      <c r="B125" s="65"/>
      <c r="C125" s="546" t="s">
        <v>44</v>
      </c>
      <c r="D125" s="547"/>
      <c r="E125" s="263">
        <f>Budget_Détaillé!H46</f>
        <v>0</v>
      </c>
      <c r="F125" s="264"/>
      <c r="G125" s="552"/>
      <c r="H125" s="553"/>
      <c r="I125" s="554"/>
      <c r="J125" s="265"/>
      <c r="K125" s="66"/>
    </row>
    <row r="126" spans="2:11" ht="28.05" customHeight="1" x14ac:dyDescent="0.3">
      <c r="B126" s="65"/>
      <c r="C126" s="493" t="s">
        <v>185</v>
      </c>
      <c r="D126" s="494"/>
      <c r="E126" s="266">
        <f>SUM(E122:E125)</f>
        <v>0</v>
      </c>
      <c r="F126" s="267"/>
      <c r="G126" s="552"/>
      <c r="H126" s="553"/>
      <c r="I126" s="554"/>
      <c r="J126" s="262"/>
      <c r="K126" s="66"/>
    </row>
    <row r="127" spans="2:11" ht="14.1" customHeight="1" x14ac:dyDescent="0.3">
      <c r="B127" s="65"/>
      <c r="E127" s="268"/>
      <c r="F127" s="269"/>
      <c r="G127" s="552"/>
      <c r="H127" s="553"/>
      <c r="I127" s="554"/>
      <c r="J127" s="269"/>
      <c r="K127" s="66"/>
    </row>
    <row r="128" spans="2:11" ht="14.1" customHeight="1" x14ac:dyDescent="0.3">
      <c r="B128" s="65"/>
      <c r="E128" s="268"/>
      <c r="F128" s="269"/>
      <c r="G128" s="552"/>
      <c r="H128" s="553"/>
      <c r="I128" s="554"/>
      <c r="J128" s="269"/>
      <c r="K128" s="66"/>
    </row>
    <row r="129" spans="2:14" ht="25.95" customHeight="1" x14ac:dyDescent="0.3">
      <c r="B129" s="65"/>
      <c r="C129" s="601" t="s">
        <v>168</v>
      </c>
      <c r="D129" s="602"/>
      <c r="E129" s="603"/>
      <c r="F129" s="261"/>
      <c r="G129" s="552"/>
      <c r="H129" s="553"/>
      <c r="I129" s="554"/>
      <c r="J129" s="262"/>
      <c r="K129" s="66"/>
    </row>
    <row r="130" spans="2:14" ht="37.950000000000003" customHeight="1" x14ac:dyDescent="0.3">
      <c r="B130" s="65"/>
      <c r="C130" s="495" t="s">
        <v>298</v>
      </c>
      <c r="D130" s="496"/>
      <c r="E130" s="263">
        <f>Budget_Détaillé!I49</f>
        <v>0</v>
      </c>
      <c r="F130" s="261"/>
      <c r="G130" s="552"/>
      <c r="H130" s="553"/>
      <c r="I130" s="554"/>
      <c r="J130" s="262"/>
      <c r="K130" s="66"/>
    </row>
    <row r="131" spans="2:14" ht="32.549999999999997" customHeight="1" x14ac:dyDescent="0.3">
      <c r="B131" s="65"/>
      <c r="C131" s="546" t="s">
        <v>25</v>
      </c>
      <c r="D131" s="547"/>
      <c r="E131" s="263">
        <f>Budget_Détaillé!I50</f>
        <v>0</v>
      </c>
      <c r="F131" s="264"/>
      <c r="G131" s="552"/>
      <c r="H131" s="553"/>
      <c r="I131" s="554"/>
      <c r="J131" s="265"/>
      <c r="K131" s="66"/>
    </row>
    <row r="132" spans="2:14" ht="40.5" customHeight="1" thickBot="1" x14ac:dyDescent="0.35">
      <c r="B132" s="65"/>
      <c r="C132" s="495" t="s">
        <v>186</v>
      </c>
      <c r="D132" s="496"/>
      <c r="E132" s="263">
        <f>Budget_Détaillé!I51</f>
        <v>0</v>
      </c>
      <c r="F132" s="264"/>
      <c r="G132" s="555"/>
      <c r="H132" s="556"/>
      <c r="I132" s="557"/>
      <c r="J132" s="265"/>
      <c r="K132" s="66"/>
    </row>
    <row r="133" spans="2:14" ht="22.05" customHeight="1" x14ac:dyDescent="0.3">
      <c r="B133" s="65"/>
      <c r="C133" s="546" t="s">
        <v>28</v>
      </c>
      <c r="D133" s="547"/>
      <c r="E133" s="263">
        <f>Budget_Détaillé!I52</f>
        <v>0</v>
      </c>
      <c r="F133" s="264"/>
      <c r="J133" s="265"/>
      <c r="K133" s="66"/>
    </row>
    <row r="134" spans="2:14" ht="22.05" customHeight="1" x14ac:dyDescent="0.3">
      <c r="B134" s="65"/>
      <c r="C134" s="546" t="s">
        <v>187</v>
      </c>
      <c r="D134" s="547"/>
      <c r="E134" s="263">
        <f>Budget_Détaillé!I53</f>
        <v>0</v>
      </c>
      <c r="F134" s="264"/>
      <c r="J134" s="265"/>
      <c r="K134" s="66"/>
    </row>
    <row r="135" spans="2:14" ht="22.05" customHeight="1" x14ac:dyDescent="0.3">
      <c r="B135" s="65"/>
      <c r="C135" s="546" t="s">
        <v>45</v>
      </c>
      <c r="D135" s="547"/>
      <c r="E135" s="263">
        <f>Budget_Détaillé!I54</f>
        <v>0</v>
      </c>
      <c r="F135" s="264"/>
      <c r="G135" s="270"/>
      <c r="H135" s="270"/>
      <c r="I135" s="270"/>
      <c r="J135" s="265"/>
      <c r="K135" s="66"/>
    </row>
    <row r="136" spans="2:14" ht="24" customHeight="1" x14ac:dyDescent="0.3">
      <c r="B136" s="65"/>
      <c r="C136" s="493" t="s">
        <v>188</v>
      </c>
      <c r="D136" s="494"/>
      <c r="E136" s="271">
        <f>SUM(E130:E135)</f>
        <v>0</v>
      </c>
      <c r="F136" s="272"/>
      <c r="G136" s="548"/>
      <c r="H136" s="548"/>
      <c r="I136" s="548"/>
      <c r="J136" s="156"/>
      <c r="K136" s="161"/>
    </row>
    <row r="137" spans="2:14" ht="18" customHeight="1" x14ac:dyDescent="0.25">
      <c r="B137" s="65"/>
      <c r="C137" s="273"/>
      <c r="D137" s="273"/>
      <c r="E137" s="274"/>
      <c r="F137" s="156"/>
      <c r="G137" s="492"/>
      <c r="H137" s="492"/>
      <c r="I137" s="492"/>
      <c r="J137" s="156"/>
      <c r="K137" s="161"/>
    </row>
    <row r="138" spans="2:14" ht="28.05" customHeight="1" x14ac:dyDescent="0.3">
      <c r="B138" s="65"/>
      <c r="C138" s="507" t="s">
        <v>16</v>
      </c>
      <c r="D138" s="508"/>
      <c r="E138" s="275">
        <f>SUM(E126,E136)</f>
        <v>0</v>
      </c>
      <c r="G138" s="492"/>
      <c r="H138" s="492"/>
      <c r="I138" s="492"/>
      <c r="J138" s="276"/>
      <c r="K138" s="66"/>
    </row>
    <row r="139" spans="2:14" ht="14.1" customHeight="1" x14ac:dyDescent="0.3">
      <c r="B139" s="65"/>
      <c r="E139" s="268"/>
      <c r="G139" s="492"/>
      <c r="H139" s="492"/>
      <c r="I139" s="492"/>
      <c r="J139" s="276"/>
      <c r="K139" s="66"/>
    </row>
    <row r="140" spans="2:14" ht="10.050000000000001" customHeight="1" thickBot="1" x14ac:dyDescent="0.35">
      <c r="B140" s="165"/>
      <c r="C140" s="277"/>
      <c r="D140" s="277"/>
      <c r="E140" s="278"/>
      <c r="F140" s="279"/>
      <c r="G140" s="279"/>
      <c r="H140" s="279"/>
      <c r="I140" s="279"/>
      <c r="J140" s="279"/>
      <c r="K140" s="280"/>
    </row>
    <row r="141" spans="2:14" ht="14.1" customHeight="1" thickBot="1" x14ac:dyDescent="0.35">
      <c r="E141" s="268"/>
      <c r="K141" s="54"/>
    </row>
    <row r="142" spans="2:14" ht="10.050000000000001" customHeight="1" x14ac:dyDescent="0.3">
      <c r="B142" s="157"/>
      <c r="C142" s="158"/>
      <c r="D142" s="158"/>
      <c r="E142" s="281"/>
      <c r="F142" s="158"/>
      <c r="G142" s="158"/>
      <c r="H142" s="158"/>
      <c r="I142" s="158"/>
      <c r="J142" s="158"/>
      <c r="K142" s="172"/>
    </row>
    <row r="143" spans="2:14" ht="26.1" customHeight="1" x14ac:dyDescent="0.3">
      <c r="B143" s="65"/>
      <c r="C143" s="497" t="s">
        <v>181</v>
      </c>
      <c r="D143" s="497"/>
      <c r="E143" s="497"/>
      <c r="F143" s="497"/>
      <c r="G143" s="497"/>
      <c r="H143" s="497"/>
      <c r="I143" s="497"/>
      <c r="J143" s="497"/>
      <c r="K143" s="161"/>
      <c r="M143" s="282"/>
      <c r="N143" s="282"/>
    </row>
    <row r="144" spans="2:14" ht="10.050000000000001" customHeight="1" x14ac:dyDescent="0.3">
      <c r="B144" s="65"/>
      <c r="C144" s="252"/>
      <c r="D144" s="252"/>
      <c r="E144" s="208"/>
      <c r="F144" s="252"/>
      <c r="K144" s="161"/>
      <c r="M144" s="283"/>
      <c r="N144" s="283"/>
    </row>
    <row r="145" spans="2:14" ht="50.1" customHeight="1" x14ac:dyDescent="0.3">
      <c r="B145" s="65"/>
      <c r="C145" s="567" t="s">
        <v>64</v>
      </c>
      <c r="D145" s="568"/>
      <c r="E145" s="568"/>
      <c r="F145" s="568"/>
      <c r="G145" s="568"/>
      <c r="H145" s="568"/>
      <c r="I145" s="568"/>
      <c r="J145" s="569"/>
      <c r="K145" s="161"/>
      <c r="M145" s="283"/>
      <c r="N145" s="283"/>
    </row>
    <row r="146" spans="2:14" ht="10.050000000000001" customHeight="1" x14ac:dyDescent="0.3">
      <c r="B146" s="65"/>
      <c r="C146" s="252"/>
      <c r="D146" s="252"/>
      <c r="E146" s="208"/>
      <c r="F146" s="252"/>
      <c r="K146" s="161"/>
      <c r="M146" s="283"/>
      <c r="N146" s="283"/>
    </row>
    <row r="147" spans="2:14" s="1" customFormat="1" ht="37.950000000000003" customHeight="1" x14ac:dyDescent="0.25">
      <c r="B147" s="67"/>
      <c r="C147" s="499" t="str">
        <f>IF(E138=0,"",
IF(AND(E149&gt;0,E150=""),"N'oubliez pas d'inscrire le montant demandé à la SODEC",
IF(AND(E138&gt;0,E149=""),"Le requérant doit assumer au moins 30% des coûts du budget de projet déposé",
IF(E149/E138&lt;0.3,"Le requérant doit assumer au moins 30% des coûts du budget de projet déposé",""))))</f>
        <v/>
      </c>
      <c r="D147" s="500"/>
      <c r="E147" s="559" t="s">
        <v>27</v>
      </c>
      <c r="F147" s="561" t="s">
        <v>315</v>
      </c>
      <c r="G147" s="599" t="s">
        <v>108</v>
      </c>
      <c r="H147" s="572" t="s">
        <v>232</v>
      </c>
      <c r="I147" s="573"/>
      <c r="J147" s="573"/>
      <c r="K147" s="68"/>
      <c r="M147" s="283"/>
      <c r="N147" s="283"/>
    </row>
    <row r="148" spans="2:14" s="1" customFormat="1" ht="24" customHeight="1" x14ac:dyDescent="0.25">
      <c r="B148" s="67"/>
      <c r="C148" s="284" t="s">
        <v>324</v>
      </c>
      <c r="D148" s="285" t="s">
        <v>240</v>
      </c>
      <c r="E148" s="560"/>
      <c r="F148" s="562"/>
      <c r="G148" s="600"/>
      <c r="H148" s="574"/>
      <c r="I148" s="575"/>
      <c r="J148" s="575"/>
      <c r="K148" s="68"/>
      <c r="M148" s="283"/>
      <c r="N148" s="283"/>
    </row>
    <row r="149" spans="2:14" s="1" customFormat="1" ht="22.05" customHeight="1" x14ac:dyDescent="0.25">
      <c r="B149" s="67"/>
      <c r="C149" s="286" t="s">
        <v>189</v>
      </c>
      <c r="D149" s="47"/>
      <c r="E149" s="4"/>
      <c r="F149" s="3"/>
      <c r="G149" s="69" t="str">
        <f t="shared" ref="G149:G169" si="0">IF(F149="","",E149-F149)</f>
        <v/>
      </c>
      <c r="H149" s="506"/>
      <c r="I149" s="506"/>
      <c r="J149" s="506"/>
      <c r="K149" s="68"/>
      <c r="M149" s="287"/>
      <c r="N149" s="283"/>
    </row>
    <row r="150" spans="2:14" s="1" customFormat="1" ht="22.05" customHeight="1" x14ac:dyDescent="0.25">
      <c r="B150" s="67"/>
      <c r="C150" s="288" t="s">
        <v>217</v>
      </c>
      <c r="D150" s="47"/>
      <c r="E150" s="4"/>
      <c r="F150" s="3"/>
      <c r="G150" s="69" t="str">
        <f t="shared" si="0"/>
        <v/>
      </c>
      <c r="H150" s="506"/>
      <c r="I150" s="506"/>
      <c r="J150" s="506"/>
      <c r="K150" s="68"/>
      <c r="M150" s="287"/>
      <c r="N150" s="283"/>
    </row>
    <row r="151" spans="2:14" s="1" customFormat="1" ht="22.05" customHeight="1" x14ac:dyDescent="0.25">
      <c r="B151" s="67"/>
      <c r="C151" s="504" t="s">
        <v>244</v>
      </c>
      <c r="D151" s="505"/>
      <c r="E151" s="289">
        <f>SUM(E152:E156)</f>
        <v>0</v>
      </c>
      <c r="F151" s="290">
        <f>SUM(F152:F156)</f>
        <v>0</v>
      </c>
      <c r="G151" s="291">
        <f t="shared" si="0"/>
        <v>0</v>
      </c>
      <c r="H151" s="501"/>
      <c r="I151" s="502"/>
      <c r="J151" s="503"/>
      <c r="K151" s="68"/>
      <c r="N151" s="283"/>
    </row>
    <row r="152" spans="2:14" s="1" customFormat="1" ht="22.05" customHeight="1" x14ac:dyDescent="0.25">
      <c r="B152" s="67"/>
      <c r="C152" s="292" t="s">
        <v>190</v>
      </c>
      <c r="D152" s="47"/>
      <c r="E152" s="4"/>
      <c r="F152" s="3"/>
      <c r="G152" s="69" t="str">
        <f t="shared" si="0"/>
        <v/>
      </c>
      <c r="H152" s="506"/>
      <c r="I152" s="506"/>
      <c r="J152" s="506"/>
      <c r="K152" s="68"/>
      <c r="N152" s="283"/>
    </row>
    <row r="153" spans="2:14" s="1" customFormat="1" ht="22.05" customHeight="1" x14ac:dyDescent="0.25">
      <c r="B153" s="67"/>
      <c r="C153" s="292" t="s">
        <v>191</v>
      </c>
      <c r="D153" s="47"/>
      <c r="E153" s="4"/>
      <c r="F153" s="3"/>
      <c r="G153" s="69" t="str">
        <f t="shared" si="0"/>
        <v/>
      </c>
      <c r="H153" s="506"/>
      <c r="I153" s="506"/>
      <c r="J153" s="506"/>
      <c r="K153" s="68"/>
      <c r="N153" s="283"/>
    </row>
    <row r="154" spans="2:14" s="1" customFormat="1" ht="22.05" customHeight="1" x14ac:dyDescent="0.25">
      <c r="B154" s="67"/>
      <c r="C154" s="53"/>
      <c r="D154" s="47"/>
      <c r="E154" s="4"/>
      <c r="F154" s="3"/>
      <c r="G154" s="69" t="str">
        <f t="shared" si="0"/>
        <v/>
      </c>
      <c r="H154" s="506"/>
      <c r="I154" s="506"/>
      <c r="J154" s="506"/>
      <c r="K154" s="68"/>
      <c r="N154" s="283"/>
    </row>
    <row r="155" spans="2:14" s="1" customFormat="1" ht="22.05" customHeight="1" x14ac:dyDescent="0.25">
      <c r="B155" s="67"/>
      <c r="C155" s="53"/>
      <c r="D155" s="47"/>
      <c r="E155" s="4"/>
      <c r="F155" s="3"/>
      <c r="G155" s="69" t="str">
        <f t="shared" si="0"/>
        <v/>
      </c>
      <c r="H155" s="506"/>
      <c r="I155" s="506"/>
      <c r="J155" s="506"/>
      <c r="K155" s="68"/>
      <c r="N155" s="283"/>
    </row>
    <row r="156" spans="2:14" s="1" customFormat="1" ht="22.05" customHeight="1" x14ac:dyDescent="0.25">
      <c r="B156" s="67"/>
      <c r="C156" s="53"/>
      <c r="D156" s="47"/>
      <c r="E156" s="4"/>
      <c r="F156" s="3"/>
      <c r="G156" s="69" t="str">
        <f t="shared" si="0"/>
        <v/>
      </c>
      <c r="H156" s="506"/>
      <c r="I156" s="506"/>
      <c r="J156" s="506"/>
      <c r="K156" s="68"/>
      <c r="N156" s="283"/>
    </row>
    <row r="157" spans="2:14" s="1" customFormat="1" ht="22.05" customHeight="1" x14ac:dyDescent="0.25">
      <c r="B157" s="67"/>
      <c r="C157" s="504" t="s">
        <v>247</v>
      </c>
      <c r="D157" s="505"/>
      <c r="E157" s="289">
        <f>SUM(E158:E163)</f>
        <v>0</v>
      </c>
      <c r="F157" s="290">
        <f t="shared" ref="F157" si="1">SUM(F158:F163)</f>
        <v>0</v>
      </c>
      <c r="G157" s="291">
        <f t="shared" si="0"/>
        <v>0</v>
      </c>
      <c r="H157" s="501"/>
      <c r="I157" s="502"/>
      <c r="J157" s="503"/>
      <c r="K157" s="68"/>
      <c r="N157" s="283"/>
    </row>
    <row r="158" spans="2:14" s="1" customFormat="1" ht="22.05" customHeight="1" x14ac:dyDescent="0.25">
      <c r="B158" s="67"/>
      <c r="C158" s="293" t="s">
        <v>192</v>
      </c>
      <c r="D158" s="47"/>
      <c r="E158" s="4"/>
      <c r="F158" s="3"/>
      <c r="G158" s="69" t="str">
        <f t="shared" si="0"/>
        <v/>
      </c>
      <c r="H158" s="506"/>
      <c r="I158" s="506"/>
      <c r="J158" s="506"/>
      <c r="K158" s="68"/>
      <c r="N158" s="283"/>
    </row>
    <row r="159" spans="2:14" s="1" customFormat="1" ht="33.450000000000003" customHeight="1" x14ac:dyDescent="0.25">
      <c r="B159" s="67"/>
      <c r="C159" s="293" t="s">
        <v>193</v>
      </c>
      <c r="D159" s="47"/>
      <c r="E159" s="4"/>
      <c r="F159" s="3"/>
      <c r="G159" s="69" t="str">
        <f t="shared" si="0"/>
        <v/>
      </c>
      <c r="H159" s="506"/>
      <c r="I159" s="506"/>
      <c r="J159" s="506"/>
      <c r="K159" s="68"/>
      <c r="N159" s="283"/>
    </row>
    <row r="160" spans="2:14" s="1" customFormat="1" ht="37.5" customHeight="1" x14ac:dyDescent="0.25">
      <c r="B160" s="67"/>
      <c r="C160" s="293" t="s">
        <v>194</v>
      </c>
      <c r="D160" s="47"/>
      <c r="E160" s="4"/>
      <c r="F160" s="3"/>
      <c r="G160" s="69" t="str">
        <f t="shared" si="0"/>
        <v/>
      </c>
      <c r="H160" s="506"/>
      <c r="I160" s="506"/>
      <c r="J160" s="506"/>
      <c r="K160" s="68"/>
      <c r="N160" s="283"/>
    </row>
    <row r="161" spans="2:14" s="1" customFormat="1" ht="22.05" customHeight="1" x14ac:dyDescent="0.25">
      <c r="B161" s="67"/>
      <c r="C161" s="53"/>
      <c r="D161" s="47"/>
      <c r="E161" s="4"/>
      <c r="F161" s="3"/>
      <c r="G161" s="69" t="str">
        <f t="shared" si="0"/>
        <v/>
      </c>
      <c r="H161" s="506"/>
      <c r="I161" s="506"/>
      <c r="J161" s="506"/>
      <c r="K161" s="68"/>
      <c r="N161" s="283"/>
    </row>
    <row r="162" spans="2:14" s="1" customFormat="1" ht="22.05" customHeight="1" x14ac:dyDescent="0.25">
      <c r="B162" s="67"/>
      <c r="C162" s="53"/>
      <c r="D162" s="47"/>
      <c r="E162" s="4"/>
      <c r="F162" s="3"/>
      <c r="G162" s="69" t="str">
        <f t="shared" si="0"/>
        <v/>
      </c>
      <c r="H162" s="506"/>
      <c r="I162" s="506"/>
      <c r="J162" s="506"/>
      <c r="K162" s="68"/>
      <c r="N162" s="283"/>
    </row>
    <row r="163" spans="2:14" s="1" customFormat="1" ht="22.05" customHeight="1" x14ac:dyDescent="0.25">
      <c r="B163" s="67"/>
      <c r="C163" s="53"/>
      <c r="D163" s="47"/>
      <c r="E163" s="4"/>
      <c r="F163" s="3"/>
      <c r="G163" s="69" t="str">
        <f t="shared" si="0"/>
        <v/>
      </c>
      <c r="H163" s="506"/>
      <c r="I163" s="506"/>
      <c r="J163" s="506"/>
      <c r="K163" s="68"/>
      <c r="N163" s="283"/>
    </row>
    <row r="164" spans="2:14" s="1" customFormat="1" ht="22.05" customHeight="1" x14ac:dyDescent="0.25">
      <c r="B164" s="67"/>
      <c r="C164" s="504" t="s">
        <v>243</v>
      </c>
      <c r="D164" s="505"/>
      <c r="E164" s="289">
        <f>SUM(E165:E169)</f>
        <v>0</v>
      </c>
      <c r="F164" s="290">
        <f t="shared" ref="F164" si="2">SUM(F165:F169)</f>
        <v>0</v>
      </c>
      <c r="G164" s="291">
        <f t="shared" si="0"/>
        <v>0</v>
      </c>
      <c r="H164" s="501"/>
      <c r="I164" s="502"/>
      <c r="J164" s="503"/>
      <c r="K164" s="68"/>
      <c r="N164" s="283"/>
    </row>
    <row r="165" spans="2:14" s="1" customFormat="1" ht="19.95" customHeight="1" x14ac:dyDescent="0.25">
      <c r="B165" s="67"/>
      <c r="C165" s="53"/>
      <c r="D165" s="47"/>
      <c r="E165" s="4"/>
      <c r="F165" s="3"/>
      <c r="G165" s="69" t="str">
        <f t="shared" si="0"/>
        <v/>
      </c>
      <c r="H165" s="506"/>
      <c r="I165" s="506"/>
      <c r="J165" s="506"/>
      <c r="K165" s="68"/>
      <c r="N165" s="54"/>
    </row>
    <row r="166" spans="2:14" s="1" customFormat="1" ht="19.95" customHeight="1" x14ac:dyDescent="0.25">
      <c r="B166" s="67"/>
      <c r="C166" s="53"/>
      <c r="D166" s="47"/>
      <c r="E166" s="4"/>
      <c r="F166" s="3"/>
      <c r="G166" s="69" t="str">
        <f t="shared" si="0"/>
        <v/>
      </c>
      <c r="H166" s="506"/>
      <c r="I166" s="506"/>
      <c r="J166" s="506"/>
      <c r="K166" s="68"/>
      <c r="N166" s="54"/>
    </row>
    <row r="167" spans="2:14" s="1" customFormat="1" ht="19.95" customHeight="1" x14ac:dyDescent="0.25">
      <c r="B167" s="67"/>
      <c r="C167" s="53"/>
      <c r="D167" s="47"/>
      <c r="E167" s="4"/>
      <c r="F167" s="3"/>
      <c r="G167" s="69" t="str">
        <f t="shared" si="0"/>
        <v/>
      </c>
      <c r="H167" s="506"/>
      <c r="I167" s="506"/>
      <c r="J167" s="506"/>
      <c r="K167" s="68"/>
      <c r="N167" s="54"/>
    </row>
    <row r="168" spans="2:14" s="1" customFormat="1" ht="19.95" customHeight="1" x14ac:dyDescent="0.25">
      <c r="B168" s="67"/>
      <c r="C168" s="53"/>
      <c r="D168" s="47"/>
      <c r="E168" s="4"/>
      <c r="F168" s="3"/>
      <c r="G168" s="69" t="str">
        <f t="shared" si="0"/>
        <v/>
      </c>
      <c r="H168" s="506"/>
      <c r="I168" s="506"/>
      <c r="J168" s="506"/>
      <c r="K168" s="68"/>
      <c r="N168" s="54"/>
    </row>
    <row r="169" spans="2:14" s="1" customFormat="1" ht="19.95" customHeight="1" x14ac:dyDescent="0.25">
      <c r="B169" s="67"/>
      <c r="C169" s="53"/>
      <c r="D169" s="47"/>
      <c r="E169" s="4"/>
      <c r="F169" s="3"/>
      <c r="G169" s="69" t="str">
        <f t="shared" si="0"/>
        <v/>
      </c>
      <c r="H169" s="506"/>
      <c r="I169" s="506"/>
      <c r="J169" s="506"/>
      <c r="K169" s="68"/>
      <c r="M169" s="55" t="s">
        <v>48</v>
      </c>
      <c r="N169" s="54"/>
    </row>
    <row r="170" spans="2:14" s="1" customFormat="1" x14ac:dyDescent="0.25">
      <c r="B170" s="67"/>
      <c r="E170" s="294"/>
      <c r="K170" s="68"/>
    </row>
    <row r="171" spans="2:14" s="1" customFormat="1" ht="20.100000000000001" customHeight="1" x14ac:dyDescent="0.25">
      <c r="B171" s="67"/>
      <c r="C171" s="577" t="s">
        <v>0</v>
      </c>
      <c r="D171" s="578"/>
      <c r="E171" s="275">
        <f>SUM(E149,E150,E151,E157,E164)</f>
        <v>0</v>
      </c>
      <c r="F171" s="70">
        <f t="shared" ref="F171" si="3">SUM(F149,F150,F151,F157,F164)</f>
        <v>0</v>
      </c>
      <c r="G171" s="71">
        <f>SUM(G149,G150,G151,G157,G164)</f>
        <v>0</v>
      </c>
      <c r="H171" s="597"/>
      <c r="I171" s="598"/>
      <c r="J171" s="598"/>
      <c r="K171" s="68"/>
    </row>
    <row r="172" spans="2:14" ht="10.050000000000001" customHeight="1" thickBot="1" x14ac:dyDescent="0.35">
      <c r="B172" s="165"/>
      <c r="C172" s="202"/>
      <c r="D172" s="202"/>
      <c r="E172" s="201"/>
      <c r="F172" s="202"/>
      <c r="G172" s="166"/>
      <c r="H172" s="166"/>
      <c r="I172" s="166"/>
      <c r="J172" s="166"/>
      <c r="K172" s="168"/>
    </row>
    <row r="173" spans="2:14" ht="14.1" customHeight="1" thickBot="1" x14ac:dyDescent="0.35">
      <c r="C173" s="252"/>
      <c r="D173" s="252"/>
      <c r="E173" s="208"/>
      <c r="F173" s="252"/>
    </row>
    <row r="174" spans="2:14" ht="10.050000000000001" customHeight="1" x14ac:dyDescent="0.3">
      <c r="B174" s="157"/>
      <c r="C174" s="158"/>
      <c r="D174" s="158"/>
      <c r="E174" s="281"/>
      <c r="F174" s="158"/>
      <c r="G174" s="158"/>
      <c r="H174" s="158"/>
      <c r="I174" s="158"/>
      <c r="J174" s="158"/>
      <c r="K174" s="172"/>
    </row>
    <row r="175" spans="2:14" ht="26.1" customHeight="1" x14ac:dyDescent="0.3">
      <c r="B175" s="65"/>
      <c r="C175" s="497" t="s">
        <v>195</v>
      </c>
      <c r="D175" s="497"/>
      <c r="E175" s="497"/>
      <c r="F175" s="497"/>
      <c r="G175" s="497"/>
      <c r="H175" s="497"/>
      <c r="I175" s="497"/>
      <c r="J175" s="497"/>
      <c r="K175" s="161"/>
    </row>
    <row r="176" spans="2:14" ht="10.050000000000001" customHeight="1" x14ac:dyDescent="0.3">
      <c r="B176" s="65"/>
      <c r="C176" s="252"/>
      <c r="D176" s="252"/>
      <c r="E176" s="208"/>
      <c r="F176" s="252"/>
      <c r="K176" s="161"/>
    </row>
    <row r="177" spans="2:13" ht="30.45" customHeight="1" x14ac:dyDescent="0.3">
      <c r="B177" s="65"/>
      <c r="C177" s="509" t="s">
        <v>259</v>
      </c>
      <c r="D177" s="510"/>
      <c r="E177" s="510"/>
      <c r="F177" s="510"/>
      <c r="G177" s="510"/>
      <c r="H177" s="510"/>
      <c r="I177" s="510"/>
      <c r="J177" s="511"/>
      <c r="K177" s="161"/>
      <c r="M177" s="253"/>
    </row>
    <row r="178" spans="2:13" ht="22.05" customHeight="1" x14ac:dyDescent="0.3">
      <c r="B178" s="65"/>
      <c r="C178" s="295" t="s">
        <v>258</v>
      </c>
      <c r="D178" s="296" t="s">
        <v>307</v>
      </c>
      <c r="E178" s="297" t="s">
        <v>257</v>
      </c>
      <c r="F178" s="512" t="s">
        <v>136</v>
      </c>
      <c r="G178" s="513"/>
      <c r="H178" s="513"/>
      <c r="I178" s="513"/>
      <c r="J178" s="514"/>
      <c r="K178" s="161"/>
      <c r="M178" s="253"/>
    </row>
    <row r="179" spans="2:13" ht="31.95" customHeight="1" x14ac:dyDescent="0.3">
      <c r="B179" s="65"/>
      <c r="C179" s="148"/>
      <c r="D179" s="73"/>
      <c r="E179" s="61"/>
      <c r="F179" s="479"/>
      <c r="G179" s="480"/>
      <c r="H179" s="480"/>
      <c r="I179" s="480"/>
      <c r="J179" s="481"/>
      <c r="K179" s="161"/>
    </row>
    <row r="180" spans="2:13" ht="31.95" customHeight="1" x14ac:dyDescent="0.3">
      <c r="B180" s="65"/>
      <c r="C180" s="149"/>
      <c r="D180" s="73"/>
      <c r="E180" s="61"/>
      <c r="F180" s="479"/>
      <c r="G180" s="480"/>
      <c r="H180" s="480"/>
      <c r="I180" s="480"/>
      <c r="J180" s="481"/>
      <c r="K180" s="161"/>
    </row>
    <row r="181" spans="2:13" ht="22.05" customHeight="1" x14ac:dyDescent="0.3">
      <c r="B181" s="65"/>
      <c r="C181" s="298"/>
      <c r="D181" s="299">
        <f>SUM(D179:D180)</f>
        <v>0</v>
      </c>
      <c r="E181" s="62">
        <f>SUM(E179:E180)</f>
        <v>0</v>
      </c>
      <c r="F181" s="592"/>
      <c r="G181" s="593"/>
      <c r="H181" s="593"/>
      <c r="I181" s="593"/>
      <c r="J181" s="594"/>
      <c r="K181" s="161"/>
    </row>
    <row r="182" spans="2:13" ht="10.050000000000001" customHeight="1" thickBot="1" x14ac:dyDescent="0.3">
      <c r="B182" s="165"/>
      <c r="C182" s="300"/>
      <c r="D182" s="300"/>
      <c r="E182" s="301"/>
      <c r="F182" s="301"/>
      <c r="G182" s="302"/>
      <c r="H182" s="302"/>
      <c r="I182" s="302"/>
      <c r="J182" s="72"/>
      <c r="K182" s="168"/>
    </row>
    <row r="183" spans="2:13" ht="14.1" customHeight="1" thickBot="1" x14ac:dyDescent="0.35">
      <c r="C183" s="207"/>
      <c r="D183" s="207"/>
      <c r="E183" s="208"/>
      <c r="F183" s="252"/>
    </row>
    <row r="184" spans="2:13" ht="10.050000000000001" customHeight="1" x14ac:dyDescent="0.3">
      <c r="B184" s="157"/>
      <c r="C184" s="204"/>
      <c r="D184" s="204"/>
      <c r="E184" s="205"/>
      <c r="F184" s="171"/>
      <c r="G184" s="158"/>
      <c r="H184" s="158"/>
      <c r="I184" s="158"/>
      <c r="J184" s="158"/>
      <c r="K184" s="160"/>
    </row>
    <row r="185" spans="2:13" ht="26.1" customHeight="1" x14ac:dyDescent="0.3">
      <c r="B185" s="65"/>
      <c r="C185" s="497" t="s">
        <v>295</v>
      </c>
      <c r="D185" s="497"/>
      <c r="E185" s="497"/>
      <c r="F185" s="497"/>
      <c r="G185" s="497"/>
      <c r="H185" s="497"/>
      <c r="I185" s="497"/>
      <c r="J185" s="497"/>
      <c r="K185" s="161"/>
    </row>
    <row r="186" spans="2:13" ht="10.050000000000001" customHeight="1" x14ac:dyDescent="0.3">
      <c r="B186" s="65"/>
      <c r="C186" s="207"/>
      <c r="D186" s="207"/>
      <c r="E186" s="208"/>
      <c r="F186" s="156"/>
      <c r="G186" s="156"/>
      <c r="H186" s="156"/>
      <c r="I186" s="156"/>
      <c r="J186" s="156"/>
      <c r="K186" s="161"/>
    </row>
    <row r="187" spans="2:13" ht="28.05" customHeight="1" x14ac:dyDescent="0.3">
      <c r="B187" s="65"/>
      <c r="C187" s="489" t="s">
        <v>284</v>
      </c>
      <c r="D187" s="490"/>
      <c r="E187" s="490"/>
      <c r="F187" s="490"/>
      <c r="G187" s="490"/>
      <c r="H187" s="490"/>
      <c r="I187" s="490"/>
      <c r="J187" s="491"/>
      <c r="K187" s="161"/>
    </row>
    <row r="188" spans="2:13" ht="10.050000000000001" customHeight="1" x14ac:dyDescent="0.3">
      <c r="B188" s="65"/>
      <c r="C188" s="207"/>
      <c r="D188" s="207"/>
      <c r="E188" s="208"/>
      <c r="F188" s="252"/>
      <c r="K188" s="161"/>
    </row>
    <row r="189" spans="2:13" ht="28.05" customHeight="1" x14ac:dyDescent="0.3">
      <c r="B189" s="65"/>
      <c r="C189" s="487" t="s">
        <v>151</v>
      </c>
      <c r="D189" s="487"/>
      <c r="E189" s="487"/>
      <c r="F189" s="487"/>
      <c r="G189" s="487"/>
      <c r="H189" s="487"/>
      <c r="I189" s="487"/>
      <c r="J189" s="487"/>
      <c r="K189" s="161"/>
    </row>
    <row r="190" spans="2:13" ht="40.049999999999997" customHeight="1" x14ac:dyDescent="0.3">
      <c r="B190" s="65"/>
      <c r="C190" s="498" t="s">
        <v>297</v>
      </c>
      <c r="D190" s="498"/>
      <c r="E190" s="498"/>
      <c r="F190" s="498"/>
      <c r="G190" s="498"/>
      <c r="H190" s="498"/>
      <c r="I190" s="498"/>
      <c r="J190" s="498"/>
      <c r="K190" s="161"/>
    </row>
    <row r="191" spans="2:13" ht="10.050000000000001" customHeight="1" thickBot="1" x14ac:dyDescent="0.35">
      <c r="B191" s="165"/>
      <c r="C191" s="200"/>
      <c r="D191" s="200"/>
      <c r="E191" s="201"/>
      <c r="F191" s="248"/>
      <c r="G191" s="248"/>
      <c r="H191" s="5"/>
      <c r="I191" s="248"/>
      <c r="J191" s="248"/>
      <c r="K191" s="168"/>
    </row>
    <row r="192" spans="2:13" ht="14.1" customHeight="1" thickBot="1" x14ac:dyDescent="0.35">
      <c r="C192" s="207"/>
      <c r="D192" s="207"/>
      <c r="E192" s="208"/>
      <c r="F192" s="252"/>
    </row>
    <row r="193" spans="2:13" ht="10.050000000000001" customHeight="1" x14ac:dyDescent="0.3">
      <c r="B193" s="157"/>
      <c r="C193" s="204"/>
      <c r="D193" s="204"/>
      <c r="E193" s="205"/>
      <c r="F193" s="171"/>
      <c r="G193" s="158"/>
      <c r="H193" s="158"/>
      <c r="I193" s="158"/>
      <c r="J193" s="158"/>
      <c r="K193" s="160"/>
    </row>
    <row r="194" spans="2:13" ht="26.1" customHeight="1" x14ac:dyDescent="0.3">
      <c r="B194" s="65"/>
      <c r="C194" s="484" t="s">
        <v>296</v>
      </c>
      <c r="D194" s="485"/>
      <c r="E194" s="485"/>
      <c r="F194" s="485"/>
      <c r="G194" s="485"/>
      <c r="H194" s="485"/>
      <c r="I194" s="485"/>
      <c r="J194" s="486"/>
      <c r="K194" s="161"/>
      <c r="M194" s="253"/>
    </row>
    <row r="195" spans="2:13" ht="10.050000000000001" customHeight="1" x14ac:dyDescent="0.3">
      <c r="B195" s="65"/>
      <c r="C195" s="207"/>
      <c r="D195" s="207"/>
      <c r="E195" s="208"/>
      <c r="F195" s="156"/>
      <c r="G195" s="156"/>
      <c r="H195" s="156"/>
      <c r="I195" s="156"/>
      <c r="J195" s="156"/>
      <c r="K195" s="161"/>
    </row>
    <row r="196" spans="2:13" ht="28.05" customHeight="1" x14ac:dyDescent="0.3">
      <c r="B196" s="65"/>
      <c r="C196" s="489" t="s">
        <v>284</v>
      </c>
      <c r="D196" s="490"/>
      <c r="E196" s="490"/>
      <c r="F196" s="490"/>
      <c r="G196" s="490"/>
      <c r="H196" s="490"/>
      <c r="I196" s="490"/>
      <c r="J196" s="491"/>
      <c r="K196" s="161"/>
    </row>
    <row r="197" spans="2:13" ht="10.050000000000001" customHeight="1" x14ac:dyDescent="0.3">
      <c r="B197" s="65"/>
      <c r="C197" s="207"/>
      <c r="D197" s="207"/>
      <c r="E197" s="208"/>
      <c r="F197" s="252"/>
      <c r="K197" s="161"/>
    </row>
    <row r="198" spans="2:13" ht="28.05" customHeight="1" x14ac:dyDescent="0.3">
      <c r="B198" s="65"/>
      <c r="C198" s="487" t="s">
        <v>151</v>
      </c>
      <c r="D198" s="487"/>
      <c r="E198" s="487"/>
      <c r="F198" s="487"/>
      <c r="G198" s="487"/>
      <c r="H198" s="487"/>
      <c r="I198" s="487"/>
      <c r="J198" s="487"/>
      <c r="K198" s="161"/>
    </row>
    <row r="199" spans="2:13" ht="40.049999999999997" customHeight="1" x14ac:dyDescent="0.3">
      <c r="B199" s="65"/>
      <c r="C199" s="488" t="s">
        <v>325</v>
      </c>
      <c r="D199" s="488"/>
      <c r="E199" s="488"/>
      <c r="F199" s="488"/>
      <c r="G199" s="488"/>
      <c r="H199" s="488"/>
      <c r="I199" s="488"/>
      <c r="J199" s="488"/>
      <c r="K199" s="161"/>
    </row>
    <row r="200" spans="2:13" ht="10.050000000000001" customHeight="1" thickBot="1" x14ac:dyDescent="0.35">
      <c r="B200" s="165"/>
      <c r="C200" s="200"/>
      <c r="D200" s="200"/>
      <c r="E200" s="201"/>
      <c r="F200" s="248"/>
      <c r="G200" s="248"/>
      <c r="H200" s="5"/>
      <c r="I200" s="248"/>
      <c r="J200" s="248"/>
      <c r="K200" s="168"/>
    </row>
    <row r="201" spans="2:13" ht="14.1" customHeight="1" thickBot="1" x14ac:dyDescent="0.35">
      <c r="C201" s="207"/>
      <c r="D201" s="207"/>
      <c r="E201" s="208"/>
      <c r="F201" s="252"/>
    </row>
    <row r="202" spans="2:13" ht="10.050000000000001" customHeight="1" x14ac:dyDescent="0.3">
      <c r="B202" s="157"/>
      <c r="C202" s="158"/>
      <c r="D202" s="158"/>
      <c r="E202" s="281"/>
      <c r="F202" s="158"/>
      <c r="G202" s="158"/>
      <c r="H202" s="158"/>
      <c r="I202" s="158"/>
      <c r="J202" s="158"/>
      <c r="K202" s="172"/>
      <c r="M202" s="566"/>
    </row>
    <row r="203" spans="2:13" ht="26.1" customHeight="1" x14ac:dyDescent="0.3">
      <c r="B203" s="65"/>
      <c r="C203" s="579" t="s">
        <v>41</v>
      </c>
      <c r="D203" s="580"/>
      <c r="E203" s="580"/>
      <c r="F203" s="580"/>
      <c r="G203" s="580"/>
      <c r="H203" s="580"/>
      <c r="I203" s="580"/>
      <c r="J203" s="581"/>
      <c r="K203" s="161"/>
      <c r="M203" s="566"/>
    </row>
    <row r="204" spans="2:13" ht="10.050000000000001" customHeight="1" thickBot="1" x14ac:dyDescent="0.3">
      <c r="B204" s="165"/>
      <c r="C204" s="300"/>
      <c r="D204" s="300"/>
      <c r="E204" s="301"/>
      <c r="F204" s="301"/>
      <c r="G204" s="302"/>
      <c r="H204" s="302"/>
      <c r="I204" s="302"/>
      <c r="J204" s="72"/>
      <c r="K204" s="168"/>
      <c r="M204" s="566"/>
    </row>
    <row r="205" spans="2:13" ht="14.1" customHeight="1" thickBot="1" x14ac:dyDescent="0.3">
      <c r="C205" s="304"/>
      <c r="D205" s="304"/>
      <c r="E205" s="305"/>
      <c r="F205" s="305"/>
      <c r="G205" s="2"/>
      <c r="H205" s="2"/>
      <c r="I205" s="2"/>
      <c r="J205" s="1"/>
      <c r="M205" s="303"/>
    </row>
    <row r="206" spans="2:13" ht="16.05" customHeight="1" x14ac:dyDescent="0.3">
      <c r="B206" s="157"/>
      <c r="C206" s="171"/>
      <c r="D206" s="171"/>
      <c r="E206" s="205"/>
      <c r="F206" s="171"/>
      <c r="G206" s="158"/>
      <c r="H206" s="158"/>
      <c r="I206" s="158"/>
      <c r="J206" s="158"/>
      <c r="K206" s="160"/>
    </row>
    <row r="207" spans="2:13" ht="40.049999999999997" customHeight="1" x14ac:dyDescent="0.3">
      <c r="B207" s="65"/>
      <c r="C207" s="544" t="s">
        <v>58</v>
      </c>
      <c r="D207" s="545"/>
      <c r="E207" s="545"/>
      <c r="F207" s="545"/>
      <c r="G207" s="545"/>
      <c r="H207" s="545"/>
      <c r="I207" s="545"/>
      <c r="J207" s="545"/>
      <c r="K207" s="161"/>
    </row>
    <row r="208" spans="2:13" ht="16.05" customHeight="1" thickBot="1" x14ac:dyDescent="0.35">
      <c r="B208" s="165"/>
      <c r="C208" s="306"/>
      <c r="D208" s="306"/>
      <c r="E208" s="307"/>
      <c r="F208" s="306"/>
      <c r="G208" s="166"/>
      <c r="H208" s="166"/>
      <c r="I208" s="166"/>
      <c r="J208" s="166"/>
      <c r="K208" s="168"/>
    </row>
    <row r="209" spans="3:14" ht="15" x14ac:dyDescent="0.3">
      <c r="C209" s="308"/>
      <c r="D209" s="308"/>
      <c r="E209" s="309"/>
      <c r="F209" s="308"/>
    </row>
    <row r="210" spans="3:14" ht="38.1" customHeight="1" x14ac:dyDescent="0.3">
      <c r="C210" s="541" t="s">
        <v>129</v>
      </c>
      <c r="D210" s="542"/>
      <c r="E210" s="542"/>
      <c r="F210" s="542"/>
      <c r="G210" s="542"/>
      <c r="H210" s="542"/>
      <c r="I210" s="542"/>
      <c r="J210" s="543"/>
      <c r="K210" s="64"/>
      <c r="N210" s="153"/>
    </row>
    <row r="211" spans="3:14" ht="15" x14ac:dyDescent="0.3">
      <c r="C211" s="308"/>
      <c r="D211" s="308"/>
      <c r="E211" s="309"/>
      <c r="F211" s="308"/>
    </row>
    <row r="212" spans="3:14" ht="15" x14ac:dyDescent="0.3">
      <c r="C212" s="308"/>
      <c r="D212" s="308"/>
      <c r="E212" s="309"/>
      <c r="F212" s="308"/>
    </row>
  </sheetData>
  <sheetProtection algorithmName="SHA-512" hashValue="hzPSAd3ERb9x+TmoVBDgjrpUAcIZtfKd7sDUxuqp18hGviUJGyvHyQNvD5VErEY/+k7mX2ixSzWV/Lsp7lr3Ug==" saltValue="kCcAtFA2acf5/vOWPk0fzA==" spinCount="100000" sheet="1" objects="1" scenarios="1" formatRows="0"/>
  <mergeCells count="169">
    <mergeCell ref="I76:J76"/>
    <mergeCell ref="F73:H73"/>
    <mergeCell ref="F180:J180"/>
    <mergeCell ref="F181:J181"/>
    <mergeCell ref="C58:E58"/>
    <mergeCell ref="F74:H74"/>
    <mergeCell ref="F75:H75"/>
    <mergeCell ref="H161:J161"/>
    <mergeCell ref="H162:J162"/>
    <mergeCell ref="H163:J163"/>
    <mergeCell ref="C164:D164"/>
    <mergeCell ref="H164:J164"/>
    <mergeCell ref="H160:J160"/>
    <mergeCell ref="H165:J165"/>
    <mergeCell ref="H166:J166"/>
    <mergeCell ref="H171:J171"/>
    <mergeCell ref="I71:J71"/>
    <mergeCell ref="C109:J109"/>
    <mergeCell ref="C96:J96"/>
    <mergeCell ref="C100:J100"/>
    <mergeCell ref="C103:J103"/>
    <mergeCell ref="G147:G148"/>
    <mergeCell ref="C121:E121"/>
    <mergeCell ref="C129:E129"/>
    <mergeCell ref="I80:J80"/>
    <mergeCell ref="C133:D133"/>
    <mergeCell ref="C123:D123"/>
    <mergeCell ref="C22:E22"/>
    <mergeCell ref="C23:E23"/>
    <mergeCell ref="C24:E24"/>
    <mergeCell ref="C25:E25"/>
    <mergeCell ref="C26:E26"/>
    <mergeCell ref="C32:E32"/>
    <mergeCell ref="C33:E33"/>
    <mergeCell ref="C34:E34"/>
    <mergeCell ref="C35:E35"/>
    <mergeCell ref="C28:J28"/>
    <mergeCell ref="C29:J29"/>
    <mergeCell ref="F79:H79"/>
    <mergeCell ref="F80:H80"/>
    <mergeCell ref="D112:J112"/>
    <mergeCell ref="F86:J86"/>
    <mergeCell ref="G60:J62"/>
    <mergeCell ref="F41:J41"/>
    <mergeCell ref="F70:H70"/>
    <mergeCell ref="I78:J78"/>
    <mergeCell ref="I79:J79"/>
    <mergeCell ref="I70:J70"/>
    <mergeCell ref="C70:E70"/>
    <mergeCell ref="F42:J42"/>
    <mergeCell ref="C42:E42"/>
    <mergeCell ref="C43:E43"/>
    <mergeCell ref="M202:M204"/>
    <mergeCell ref="F87:J87"/>
    <mergeCell ref="F88:J88"/>
    <mergeCell ref="C145:J145"/>
    <mergeCell ref="C84:D89"/>
    <mergeCell ref="H159:J159"/>
    <mergeCell ref="H158:J158"/>
    <mergeCell ref="H147:J148"/>
    <mergeCell ref="C93:J93"/>
    <mergeCell ref="H168:J168"/>
    <mergeCell ref="H169:J169"/>
    <mergeCell ref="C122:D122"/>
    <mergeCell ref="C95:J95"/>
    <mergeCell ref="C102:J102"/>
    <mergeCell ref="C107:J107"/>
    <mergeCell ref="C110:J110"/>
    <mergeCell ref="D111:J111"/>
    <mergeCell ref="C171:D171"/>
    <mergeCell ref="C203:J203"/>
    <mergeCell ref="H150:J150"/>
    <mergeCell ref="H155:J155"/>
    <mergeCell ref="F76:H76"/>
    <mergeCell ref="E147:E148"/>
    <mergeCell ref="F147:F148"/>
    <mergeCell ref="E1:K1"/>
    <mergeCell ref="C19:J19"/>
    <mergeCell ref="C20:J20"/>
    <mergeCell ref="F23:J23"/>
    <mergeCell ref="C6:J6"/>
    <mergeCell ref="C9:J9"/>
    <mergeCell ref="C68:E68"/>
    <mergeCell ref="F68:J68"/>
    <mergeCell ref="F46:J47"/>
    <mergeCell ref="C51:J51"/>
    <mergeCell ref="D12:J12"/>
    <mergeCell ref="D15:J15"/>
    <mergeCell ref="C44:E44"/>
    <mergeCell ref="F44:G44"/>
    <mergeCell ref="F43:J43"/>
    <mergeCell ref="F24:J24"/>
    <mergeCell ref="F25:J25"/>
    <mergeCell ref="F34:J34"/>
    <mergeCell ref="F36:J36"/>
    <mergeCell ref="C36:E36"/>
    <mergeCell ref="C41:E41"/>
    <mergeCell ref="I74:J74"/>
    <mergeCell ref="C45:E45"/>
    <mergeCell ref="C210:J210"/>
    <mergeCell ref="F64:J64"/>
    <mergeCell ref="F84:J84"/>
    <mergeCell ref="C82:E82"/>
    <mergeCell ref="F82:J82"/>
    <mergeCell ref="H149:J149"/>
    <mergeCell ref="H167:J167"/>
    <mergeCell ref="C207:J207"/>
    <mergeCell ref="C118:J118"/>
    <mergeCell ref="C134:D134"/>
    <mergeCell ref="C135:D135"/>
    <mergeCell ref="C136:D136"/>
    <mergeCell ref="G136:I136"/>
    <mergeCell ref="C143:J143"/>
    <mergeCell ref="G121:I132"/>
    <mergeCell ref="C124:D124"/>
    <mergeCell ref="C125:D125"/>
    <mergeCell ref="I77:J77"/>
    <mergeCell ref="H151:J151"/>
    <mergeCell ref="C131:D131"/>
    <mergeCell ref="C132:D132"/>
    <mergeCell ref="C114:J114"/>
    <mergeCell ref="F178:J178"/>
    <mergeCell ref="F77:H77"/>
    <mergeCell ref="N28:R28"/>
    <mergeCell ref="N32:R32"/>
    <mergeCell ref="H35:J35"/>
    <mergeCell ref="F37:J38"/>
    <mergeCell ref="F35:G35"/>
    <mergeCell ref="C54:J54"/>
    <mergeCell ref="F85:J85"/>
    <mergeCell ref="C60:E60"/>
    <mergeCell ref="C62:E62"/>
    <mergeCell ref="F45:J45"/>
    <mergeCell ref="C64:E64"/>
    <mergeCell ref="C66:E66"/>
    <mergeCell ref="F66:J66"/>
    <mergeCell ref="C39:J39"/>
    <mergeCell ref="F32:J32"/>
    <mergeCell ref="F33:J33"/>
    <mergeCell ref="C37:E37"/>
    <mergeCell ref="F78:H78"/>
    <mergeCell ref="F71:H71"/>
    <mergeCell ref="F72:H72"/>
    <mergeCell ref="I72:J72"/>
    <mergeCell ref="I73:J73"/>
    <mergeCell ref="F179:J179"/>
    <mergeCell ref="I75:J75"/>
    <mergeCell ref="C194:J194"/>
    <mergeCell ref="C198:J198"/>
    <mergeCell ref="C199:J199"/>
    <mergeCell ref="C187:J187"/>
    <mergeCell ref="G137:I139"/>
    <mergeCell ref="C126:D126"/>
    <mergeCell ref="C130:D130"/>
    <mergeCell ref="C185:J185"/>
    <mergeCell ref="C189:J189"/>
    <mergeCell ref="C190:J190"/>
    <mergeCell ref="C147:D147"/>
    <mergeCell ref="H157:J157"/>
    <mergeCell ref="C151:D151"/>
    <mergeCell ref="H156:J156"/>
    <mergeCell ref="C157:D157"/>
    <mergeCell ref="C175:J175"/>
    <mergeCell ref="H152:J152"/>
    <mergeCell ref="H153:J153"/>
    <mergeCell ref="H154:J154"/>
    <mergeCell ref="C138:D138"/>
    <mergeCell ref="C196:J196"/>
    <mergeCell ref="C177:J177"/>
  </mergeCells>
  <phoneticPr fontId="81" type="noConversion"/>
  <conditionalFormatting sqref="C147:D147">
    <cfRule type="notContainsBlanks" dxfId="13" priority="15">
      <formula>LEN(TRIM(C147))&gt;0</formula>
    </cfRule>
  </conditionalFormatting>
  <conditionalFormatting sqref="C37:E37">
    <cfRule type="containsText" dxfId="12" priority="6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décision",C37)))</formula>
    </cfRule>
  </conditionalFormatting>
  <conditionalFormatting sqref="E149">
    <cfRule type="expression" dxfId="11" priority="2">
      <formula>AND($E$138&gt;0,$E$149="")</formula>
    </cfRule>
  </conditionalFormatting>
  <conditionalFormatting sqref="E150">
    <cfRule type="expression" dxfId="10" priority="4">
      <formula>AND($E$149&gt;0,$E$150="")</formula>
    </cfRule>
  </conditionalFormatting>
  <conditionalFormatting sqref="G136:I136">
    <cfRule type="notContainsBlanks" dxfId="9" priority="16">
      <formula>LEN(TRIM(G136))&gt;0</formula>
    </cfRule>
  </conditionalFormatting>
  <conditionalFormatting sqref="G137:I139">
    <cfRule type="containsText" dxfId="8" priority="5" operator="containsText" text="L'aide financière peut atteindre un maximum de 50% des frais admissibles sans dépasser 140 000 $">
      <formula>NOT(ISERROR(SEARCH("L'aide financière peut atteindre un maximum de 50% des frais admissibles sans dépasser 140 000 $",G137)))</formula>
    </cfRule>
  </conditionalFormatting>
  <dataValidations xWindow="421" yWindow="673" count="9">
    <dataValidation allowBlank="1" showInputMessage="1" showErrorMessage="1" error="Entrer un nombre entier sans décimale" sqref="E151:F151 E164:F164 E157:F157" xr:uid="{C2B38B74-B66B-4479-BD66-F6749587D709}"/>
    <dataValidation type="whole" operator="greaterThan" allowBlank="1" showInputMessage="1" showErrorMessage="1" prompt="Le requérant doit assumer au moins 30% des coûts du budget de la mise en oeuvre de la stratégie commerciale dans les marchés hors Québec" sqref="E149" xr:uid="{0326D6E7-9576-4452-91F6-638D19E85B1E}">
      <formula1>0</formula1>
    </dataValidation>
    <dataValidation type="whole" operator="greaterThan" allowBlank="1" showInputMessage="1" showErrorMessage="1" error="Entrer un nombre entier sans décimale" prompt="Matériel conçu pour les activités de promotion incluant la traduction des outils promotionnels" sqref="E127:E128" xr:uid="{8EF9B916-25D3-4F60-B0B9-4748D58668B3}">
      <formula1>0</formula1>
    </dataValidation>
    <dataValidation type="whole" operator="greaterThan" allowBlank="1" showInputMessage="1" showErrorMessage="1" error="Entrer un nombre entier sans décimale" sqref="F126:F128 F149:F150 F152:F156 F158:F163 E165:F169" xr:uid="{39243C47-67CC-411D-870C-D976A02FE8AD}">
      <formula1>0</formula1>
    </dataValidation>
    <dataValidation type="whole" operator="greaterThan" allowBlank="1" showInputMessage="1" showErrorMessage="1" error="Veuillez entrer un nombre entier" sqref="F60 F62" xr:uid="{A99493AC-7466-423B-BB92-F50ABAA9E75B}">
      <formula1>0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F32:J32 C29:J29" xr:uid="{53948CB2-58CB-4736-94DA-74520B09AD24}"/>
    <dataValidation type="whole" operator="greaterThan" allowBlank="1" showInputMessage="1" showErrorMessage="1" error="Entrer un nombre entier sans décimale" prompt="Le taux de cumul des aides gouvernementales maximal ne peux dépasser 70% du budget de la mise en oeuvre de la stratégie commerciale dans les marchés hors Québec (incluant les crédits d'impôt provinciaux et fédéraux)" sqref="E150 E152:E156 E158:E163" xr:uid="{A2DB152B-AEC4-4606-8947-B788EF6474EF}">
      <formula1>0</formula1>
    </dataValidation>
    <dataValidation type="whole" operator="greaterThan" allowBlank="1" showInputMessage="1" showErrorMessage="1" prompt="Inscrire l'année comm suit:_x000a_aaaa" sqref="C179:C180" xr:uid="{A0527329-24BA-40D2-9F85-9BE03B199337}">
      <formula1>0</formula1>
    </dataValidation>
    <dataValidation type="whole" operator="greaterThanOrEqual" allowBlank="1" showInputMessage="1" showErrorMessage="1" prompt="Inscrire un nombre entier sans décimale" sqref="D179:E180" xr:uid="{6F4D143F-E4FF-4891-878E-009501E46119}">
      <formula1>0</formula1>
    </dataValidation>
  </dataValidations>
  <hyperlinks>
    <hyperlink ref="C203:J203" location="Rapport_Final!C7" display="RAPPORT FINAL cliquer ici" xr:uid="{E8E9B790-E32E-4CF2-A826-55846D3C1EBC}"/>
    <hyperlink ref="M169" location="Rapport_Final!D21" display="accès rapide au rapport final" xr:uid="{E58E80C3-EB0C-4A82-ADB6-A2C1B280727D}"/>
    <hyperlink ref="D15:J15" location="Rapport_Final!C7" display="répondre aux questions et compléter tous les champs de Rapport final" xr:uid="{A6892D46-05A1-468E-A3FD-52B8A222802D}"/>
    <hyperlink ref="C103:J103" location="Description_Activités!C7" display="Inscrire le détail des activités prévues dans le cadre de cette stratégie dans l’onglet Description_Activités cliquer ici" xr:uid="{ACEB53D8-3854-4373-987D-4D4ABFE66FE3}"/>
    <hyperlink ref="C96:J96" location="Liste_Oeuvres!C7" display="Inscrire les œuvres québécoises concernées par cette stratégie dans l’onglet Liste_Oeuvres cliquer ici" xr:uid="{68F8F1F9-49B9-4386-A9C0-CEB0577201A3}"/>
    <hyperlink ref="H111:H112" location="Budget_Détaillé!C10" display="cliquer ici" xr:uid="{123E6D62-5750-45E5-8660-6BB834C28FCD}"/>
    <hyperlink ref="D112:J112" location="Budget_Détaillé!C48" display="les autres frais liés à la stratégie commerciale cliquer ici" xr:uid="{35FB43A8-236E-42E1-BEBF-1D93DA12CB03}"/>
    <hyperlink ref="D111:J111" location="Budget_Détaillé!C7" display="les frais reliés aux activités et actions en lien avec la stratégie commerciale cliquer ici" xr:uid="{D39356CA-3428-4EBD-A1F2-8AF5B6EF8C67}"/>
    <hyperlink ref="C190:J190" location="Festivals_2DernièresAnnées!C7" display="Inscrire le détail des participations en festivals des deux dernières années financières complétées dans l’onglet Festivals_2DernièresAnnées cliquer ici" xr:uid="{98C27470-FC1E-4096-B2A7-8595DFB5ADAE}"/>
    <hyperlink ref="C199:J199" location="Ventes_2DernièresAnnées!C7" display="Inscrire le détail des ventese réalisées au cours des deux dernières années financières complétées dans l’onglet Ventes_2DernièresAnnées cliquer ici" xr:uid="{687FC140-8B09-4210-BF86-DA3CC17D2FA9}"/>
  </hyperlinks>
  <printOptions horizontalCentered="1"/>
  <pageMargins left="0.25" right="0.25" top="0.75" bottom="0.75" header="0.3" footer="0.3"/>
  <pageSetup paperSize="5" scale="58" fitToHeight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 altText="">
                <anchor moveWithCells="1">
                  <from>
                    <xdr:col>9</xdr:col>
                    <xdr:colOff>518160</xdr:colOff>
                    <xdr:row>206</xdr:row>
                    <xdr:rowOff>38100</xdr:rowOff>
                  </from>
                  <to>
                    <xdr:col>9</xdr:col>
                    <xdr:colOff>906780</xdr:colOff>
                    <xdr:row>206</xdr:row>
                    <xdr:rowOff>472440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1" yWindow="673" count="6">
        <x14:dataValidation type="list" allowBlank="1" showInputMessage="1" showErrorMessage="1" xr:uid="{099F0A26-EBC9-49C6-9CCD-E17DE2CA5410}">
          <x14:formula1>
            <xm:f>Paramètres!$H$2:$H$3</xm:f>
          </x14:formula1>
          <xm:sqref>N18:N19</xm:sqref>
        </x14:dataValidation>
        <x14:dataValidation type="list" allowBlank="1" showInputMessage="1" showErrorMessage="1" prompt="Sélectionner dans la liste" xr:uid="{3E47CA53-F1B5-44D8-B3F3-373C13BB08C0}">
          <x14:formula1>
            <xm:f>Paramètres!$A$2:$A$4</xm:f>
          </x14:formula1>
          <xm:sqref>F22</xm:sqref>
        </x14:dataValidation>
        <x14:dataValidation type="list" allowBlank="1" showInputMessage="1" showErrorMessage="1" prompt="Sélectionner dans la liste_x000a__x000a_DIVERSIFICATION : Développement de nouveaux marchés pour un catalogue d'oeuvres_x000a__x000a_CONSOLIDATION : Renforcement d'un marché existant pour un catalogue d'oeuvres" xr:uid="{C4FC5252-9253-4089-B4A6-81C416424427}">
          <x14:formula1>
            <xm:f>Paramètres!$B$1:$B$3</xm:f>
          </x14:formula1>
          <xm:sqref>H81:J81</xm:sqref>
        </x14:dataValidation>
        <x14:dataValidation type="list" allowBlank="1" showInputMessage="1" showErrorMessage="1" prompt="Sélectionner dans la liste_x000a__x000a_DÉVELOPPEMENT : Expansion vers de nouveaux marchés pour un catalogue d'oeuvres_x000a__x000a_CONSOLIDATION : Renforcement d'un marché existant pour un catalogue d'oeuvres" xr:uid="{11140DA8-ECAA-424A-852A-DF31BC70B84A}">
          <x14:formula1>
            <xm:f>Paramètres!$B$1:$B$3</xm:f>
          </x14:formula1>
          <xm:sqref>I71:I80</xm:sqref>
        </x14:dataValidation>
        <x14:dataValidation type="list" allowBlank="1" showInputMessage="1" showErrorMessage="1" prompt="Sélectionner dans la liste" xr:uid="{FF513734-5725-4147-BE9F-79B042A6FA3E}">
          <x14:formula1>
            <xm:f>Paramètres!$J$1:$J$2</xm:f>
          </x14:formula1>
          <xm:sqref>D149:D150 D165:D169 D158:D163 D152:D156</xm:sqref>
        </x14:dataValidation>
        <x14:dataValidation type="list" allowBlank="1" showInputMessage="1" showErrorMessage="1" prompt="Sélectionner dans la liste" xr:uid="{E19BD390-54F4-4747-85DE-9BB1CAFC3947}">
          <x14:formula1>
            <xm:f>Paramètres!$E$1:$E$2</xm:f>
          </x14:formula1>
          <xm:sqref>F58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1BE5-0E39-43A3-A19D-88C909BDA672}">
  <sheetPr>
    <tabColor theme="4" tint="0.79998168889431442"/>
    <pageSetUpPr fitToPage="1"/>
  </sheetPr>
  <dimension ref="B1:T47"/>
  <sheetViews>
    <sheetView showGridLines="0" zoomScaleNormal="100" workbookViewId="0">
      <selection activeCell="C7" sqref="C7:I7"/>
    </sheetView>
  </sheetViews>
  <sheetFormatPr baseColWidth="10" defaultColWidth="10.77734375" defaultRowHeight="14.4" x14ac:dyDescent="0.3"/>
  <cols>
    <col min="1" max="1" width="1.5546875" customWidth="1"/>
    <col min="2" max="2" width="2.5546875" customWidth="1"/>
    <col min="3" max="3" width="62.77734375" customWidth="1"/>
    <col min="4" max="4" width="38.77734375" customWidth="1"/>
    <col min="5" max="5" width="18.109375" customWidth="1"/>
    <col min="6" max="6" width="29" customWidth="1"/>
    <col min="7" max="7" width="24.6640625" customWidth="1"/>
    <col min="8" max="8" width="22.6640625" customWidth="1"/>
    <col min="9" max="9" width="35.21875" style="331" customWidth="1"/>
    <col min="10" max="10" width="2.5546875" customWidth="1"/>
    <col min="11" max="11" width="1.6640625" customWidth="1"/>
    <col min="12" max="12" width="31.21875" bestFit="1" customWidth="1"/>
    <col min="13" max="13" width="1.6640625" customWidth="1"/>
    <col min="14" max="14" width="2.5546875" customWidth="1"/>
    <col min="15" max="15" width="62.77734375" customWidth="1"/>
    <col min="16" max="16" width="38.77734375" customWidth="1"/>
    <col min="17" max="17" width="11.88671875" customWidth="1"/>
    <col min="18" max="18" width="22.6640625" customWidth="1"/>
    <col min="19" max="19" width="35.21875" style="331" customWidth="1"/>
    <col min="20" max="20" width="2.5546875" customWidth="1"/>
  </cols>
  <sheetData>
    <row r="1" spans="2:20" s="54" customFormat="1" ht="38.1" customHeight="1" x14ac:dyDescent="0.3">
      <c r="D1" s="563" t="s">
        <v>329</v>
      </c>
      <c r="E1" s="563"/>
      <c r="F1" s="563"/>
      <c r="G1" s="563"/>
      <c r="H1" s="563"/>
      <c r="I1" s="563"/>
      <c r="J1" s="563"/>
      <c r="K1" s="151"/>
      <c r="M1" s="151"/>
      <c r="P1" s="310"/>
      <c r="Q1" s="310"/>
      <c r="R1" s="310"/>
      <c r="S1" s="310"/>
      <c r="T1" s="310"/>
    </row>
    <row r="2" spans="2:20" s="54" customFormat="1" ht="18" customHeight="1" x14ac:dyDescent="0.3">
      <c r="I2" s="268"/>
      <c r="J2" s="63" t="s">
        <v>26</v>
      </c>
      <c r="M2" s="153"/>
      <c r="S2" s="268"/>
      <c r="T2" s="63"/>
    </row>
    <row r="3" spans="2:20" s="54" customFormat="1" ht="18" customHeight="1" x14ac:dyDescent="0.3">
      <c r="C3" s="154"/>
      <c r="D3" s="154"/>
      <c r="I3" s="268"/>
      <c r="J3" s="64" t="s">
        <v>61</v>
      </c>
      <c r="M3" s="153"/>
      <c r="O3" s="154"/>
      <c r="P3" s="154"/>
      <c r="S3" s="268"/>
      <c r="T3" s="64"/>
    </row>
    <row r="4" spans="2:20" s="54" customFormat="1" ht="12" customHeight="1" x14ac:dyDescent="0.3">
      <c r="C4" s="154"/>
      <c r="D4" s="154"/>
      <c r="I4" s="268"/>
      <c r="J4" s="150" t="str">
        <f>Formulaire_Demande!K4</f>
        <v>dernière mise à jour : 30 mai 2024</v>
      </c>
      <c r="M4" s="153"/>
      <c r="O4" s="154"/>
      <c r="P4" s="154"/>
      <c r="S4" s="268"/>
      <c r="T4" s="150"/>
    </row>
    <row r="5" spans="2:20" s="54" customFormat="1" ht="10.050000000000001" customHeight="1" thickBot="1" x14ac:dyDescent="0.35">
      <c r="I5" s="268"/>
      <c r="J5" s="153"/>
      <c r="M5" s="311"/>
      <c r="S5" s="268"/>
      <c r="T5" s="153"/>
    </row>
    <row r="6" spans="2:20" s="54" customFormat="1" ht="10.050000000000001" customHeight="1" x14ac:dyDescent="0.3">
      <c r="B6" s="157"/>
      <c r="C6" s="169"/>
      <c r="D6" s="169"/>
      <c r="E6" s="171"/>
      <c r="F6" s="171"/>
      <c r="G6" s="171"/>
      <c r="H6" s="171"/>
      <c r="I6" s="312"/>
      <c r="J6" s="172"/>
      <c r="M6" s="153"/>
      <c r="N6" s="157"/>
      <c r="O6" s="169"/>
      <c r="P6" s="169"/>
      <c r="Q6" s="171"/>
      <c r="R6" s="171"/>
      <c r="S6" s="312"/>
      <c r="T6" s="172"/>
    </row>
    <row r="7" spans="2:20" s="54" customFormat="1" ht="28.05" customHeight="1" x14ac:dyDescent="0.3">
      <c r="B7" s="65"/>
      <c r="C7" s="484" t="s">
        <v>265</v>
      </c>
      <c r="D7" s="485"/>
      <c r="E7" s="485"/>
      <c r="F7" s="485"/>
      <c r="G7" s="485"/>
      <c r="H7" s="485"/>
      <c r="I7" s="486"/>
      <c r="J7" s="161"/>
      <c r="K7" s="153"/>
      <c r="L7" s="313"/>
      <c r="N7" s="65"/>
      <c r="O7" s="606" t="s">
        <v>196</v>
      </c>
      <c r="P7" s="607"/>
      <c r="Q7" s="607"/>
      <c r="R7" s="607"/>
      <c r="S7" s="608"/>
      <c r="T7" s="161"/>
    </row>
    <row r="8" spans="2:20" s="54" customFormat="1" ht="10.050000000000001" customHeight="1" x14ac:dyDescent="0.3">
      <c r="B8" s="65"/>
      <c r="C8" s="173"/>
      <c r="D8" s="173"/>
      <c r="E8" s="173"/>
      <c r="F8" s="173"/>
      <c r="G8" s="173"/>
      <c r="H8" s="173"/>
      <c r="I8" s="314"/>
      <c r="J8" s="161"/>
      <c r="K8" s="153"/>
      <c r="N8" s="65"/>
      <c r="O8" s="173"/>
      <c r="P8" s="173"/>
      <c r="Q8" s="173"/>
      <c r="R8" s="173"/>
      <c r="S8" s="314"/>
      <c r="T8" s="161"/>
    </row>
    <row r="9" spans="2:20" s="54" customFormat="1" ht="22.05" customHeight="1" x14ac:dyDescent="0.3">
      <c r="B9" s="65"/>
      <c r="C9" s="605" t="s">
        <v>46</v>
      </c>
      <c r="D9" s="605"/>
      <c r="E9" s="605"/>
      <c r="F9" s="605"/>
      <c r="G9" s="605"/>
      <c r="H9" s="605"/>
      <c r="I9" s="605"/>
      <c r="J9" s="161"/>
      <c r="K9" s="153"/>
      <c r="N9" s="65"/>
      <c r="O9" s="605" t="s">
        <v>46</v>
      </c>
      <c r="P9" s="605"/>
      <c r="Q9" s="605"/>
      <c r="R9" s="605"/>
      <c r="S9" s="605"/>
      <c r="T9" s="161"/>
    </row>
    <row r="10" spans="2:20" s="54" customFormat="1" ht="19.95" customHeight="1" x14ac:dyDescent="0.3">
      <c r="B10" s="65"/>
      <c r="C10" s="604" t="s">
        <v>326</v>
      </c>
      <c r="D10" s="604"/>
      <c r="E10" s="604"/>
      <c r="F10" s="604"/>
      <c r="G10" s="604"/>
      <c r="H10" s="604"/>
      <c r="I10" s="604"/>
      <c r="J10" s="161"/>
      <c r="K10" s="153"/>
      <c r="N10" s="65"/>
      <c r="O10" s="604" t="s">
        <v>327</v>
      </c>
      <c r="P10" s="604"/>
      <c r="Q10" s="604"/>
      <c r="R10" s="604"/>
      <c r="S10" s="604"/>
      <c r="T10" s="161"/>
    </row>
    <row r="11" spans="2:20" s="54" customFormat="1" ht="19.95" customHeight="1" x14ac:dyDescent="0.3">
      <c r="B11" s="65"/>
      <c r="C11" s="604" t="s">
        <v>153</v>
      </c>
      <c r="D11" s="604"/>
      <c r="E11" s="604"/>
      <c r="F11" s="604"/>
      <c r="G11" s="604"/>
      <c r="H11" s="604"/>
      <c r="I11" s="604"/>
      <c r="J11" s="161"/>
      <c r="K11" s="153"/>
      <c r="N11" s="65"/>
      <c r="O11" s="604" t="s">
        <v>333</v>
      </c>
      <c r="P11" s="604"/>
      <c r="Q11" s="604"/>
      <c r="R11" s="604"/>
      <c r="S11" s="604"/>
      <c r="T11" s="161"/>
    </row>
    <row r="12" spans="2:20" s="54" customFormat="1" ht="19.95" customHeight="1" x14ac:dyDescent="0.3">
      <c r="B12" s="65"/>
      <c r="J12" s="161"/>
      <c r="K12" s="153"/>
      <c r="N12" s="65"/>
      <c r="O12" s="604" t="s">
        <v>197</v>
      </c>
      <c r="P12" s="604"/>
      <c r="Q12" s="604"/>
      <c r="R12" s="604"/>
      <c r="S12" s="604"/>
      <c r="T12" s="161"/>
    </row>
    <row r="13" spans="2:20" s="54" customFormat="1" ht="10.050000000000001" customHeight="1" x14ac:dyDescent="0.3">
      <c r="B13" s="65"/>
      <c r="C13" s="173"/>
      <c r="D13" s="173"/>
      <c r="E13" s="173"/>
      <c r="F13" s="173"/>
      <c r="G13" s="173"/>
      <c r="H13" s="173"/>
      <c r="I13" s="314"/>
      <c r="J13" s="161"/>
      <c r="K13" s="153"/>
      <c r="N13" s="65"/>
      <c r="O13" s="173"/>
      <c r="P13" s="173"/>
      <c r="Q13" s="173"/>
      <c r="R13" s="173"/>
      <c r="S13" s="314"/>
      <c r="T13" s="161"/>
    </row>
    <row r="14" spans="2:20" s="190" customFormat="1" ht="70.05" customHeight="1" x14ac:dyDescent="0.3">
      <c r="B14" s="315"/>
      <c r="C14" s="316" t="s">
        <v>130</v>
      </c>
      <c r="D14" s="316" t="s">
        <v>62</v>
      </c>
      <c r="E14" s="259" t="s">
        <v>312</v>
      </c>
      <c r="F14" s="317" t="s">
        <v>309</v>
      </c>
      <c r="G14" s="317" t="s">
        <v>310</v>
      </c>
      <c r="H14" s="317" t="s">
        <v>317</v>
      </c>
      <c r="I14" s="317" t="s">
        <v>311</v>
      </c>
      <c r="J14" s="318"/>
      <c r="L14" s="8"/>
      <c r="N14" s="315"/>
      <c r="O14" s="319" t="s">
        <v>130</v>
      </c>
      <c r="P14" s="319" t="s">
        <v>62</v>
      </c>
      <c r="Q14" s="320" t="s">
        <v>313</v>
      </c>
      <c r="R14" s="320" t="s">
        <v>306</v>
      </c>
      <c r="S14" s="320" t="s">
        <v>305</v>
      </c>
      <c r="T14" s="318"/>
    </row>
    <row r="15" spans="2:20" ht="17.399999999999999" x14ac:dyDescent="0.3">
      <c r="B15" s="321"/>
      <c r="C15" s="33"/>
      <c r="D15" s="34"/>
      <c r="E15" s="45"/>
      <c r="F15" s="35"/>
      <c r="G15" s="28"/>
      <c r="H15" s="3"/>
      <c r="I15" s="35"/>
      <c r="J15" s="322"/>
      <c r="L15" s="9"/>
      <c r="N15" s="321"/>
      <c r="O15" s="35"/>
      <c r="P15" s="38"/>
      <c r="Q15" s="46"/>
      <c r="R15" s="3"/>
      <c r="S15" s="35"/>
      <c r="T15" s="322"/>
    </row>
    <row r="16" spans="2:20" x14ac:dyDescent="0.3">
      <c r="B16" s="321"/>
      <c r="C16" s="33"/>
      <c r="D16" s="34"/>
      <c r="E16" s="45"/>
      <c r="F16" s="35"/>
      <c r="G16" s="28"/>
      <c r="H16" s="3"/>
      <c r="I16" s="35"/>
      <c r="J16" s="322"/>
      <c r="N16" s="321"/>
      <c r="O16" s="35"/>
      <c r="P16" s="38"/>
      <c r="Q16" s="46"/>
      <c r="R16" s="3"/>
      <c r="S16" s="35"/>
      <c r="T16" s="322"/>
    </row>
    <row r="17" spans="2:20" x14ac:dyDescent="0.3">
      <c r="B17" s="321"/>
      <c r="C17" s="33"/>
      <c r="D17" s="34"/>
      <c r="E17" s="45"/>
      <c r="F17" s="35"/>
      <c r="G17" s="28"/>
      <c r="H17" s="3"/>
      <c r="I17" s="35"/>
      <c r="J17" s="322"/>
      <c r="L17" s="190"/>
      <c r="N17" s="321"/>
      <c r="O17" s="35"/>
      <c r="P17" s="38"/>
      <c r="Q17" s="46"/>
      <c r="R17" s="3"/>
      <c r="S17" s="35"/>
      <c r="T17" s="322"/>
    </row>
    <row r="18" spans="2:20" x14ac:dyDescent="0.3">
      <c r="B18" s="321"/>
      <c r="C18" s="33"/>
      <c r="D18" s="34"/>
      <c r="E18" s="45"/>
      <c r="F18" s="35"/>
      <c r="G18" s="28"/>
      <c r="H18" s="3"/>
      <c r="I18" s="35"/>
      <c r="J18" s="322"/>
      <c r="N18" s="321"/>
      <c r="O18" s="35"/>
      <c r="P18" s="38"/>
      <c r="Q18" s="46"/>
      <c r="R18" s="3"/>
      <c r="S18" s="35"/>
      <c r="T18" s="322"/>
    </row>
    <row r="19" spans="2:20" x14ac:dyDescent="0.3">
      <c r="B19" s="321"/>
      <c r="C19" s="33"/>
      <c r="D19" s="34"/>
      <c r="E19" s="45"/>
      <c r="F19" s="35"/>
      <c r="G19" s="28"/>
      <c r="H19" s="3"/>
      <c r="I19" s="35"/>
      <c r="J19" s="322"/>
      <c r="N19" s="321"/>
      <c r="O19" s="35"/>
      <c r="P19" s="38"/>
      <c r="Q19" s="46"/>
      <c r="R19" s="3"/>
      <c r="S19" s="35"/>
      <c r="T19" s="322"/>
    </row>
    <row r="20" spans="2:20" x14ac:dyDescent="0.3">
      <c r="B20" s="321"/>
      <c r="C20" s="33"/>
      <c r="D20" s="34"/>
      <c r="E20" s="45"/>
      <c r="F20" s="35"/>
      <c r="G20" s="28"/>
      <c r="H20" s="3"/>
      <c r="I20" s="35"/>
      <c r="J20" s="322"/>
      <c r="N20" s="321"/>
      <c r="O20" s="35"/>
      <c r="P20" s="38"/>
      <c r="Q20" s="46"/>
      <c r="R20" s="3"/>
      <c r="S20" s="35"/>
      <c r="T20" s="322"/>
    </row>
    <row r="21" spans="2:20" x14ac:dyDescent="0.3">
      <c r="B21" s="321"/>
      <c r="C21" s="33"/>
      <c r="D21" s="34"/>
      <c r="E21" s="45"/>
      <c r="F21" s="35"/>
      <c r="G21" s="28"/>
      <c r="H21" s="3"/>
      <c r="I21" s="35"/>
      <c r="J21" s="322"/>
      <c r="N21" s="321"/>
      <c r="O21" s="35"/>
      <c r="P21" s="38"/>
      <c r="Q21" s="46"/>
      <c r="R21" s="3"/>
      <c r="S21" s="35"/>
      <c r="T21" s="322"/>
    </row>
    <row r="22" spans="2:20" x14ac:dyDescent="0.3">
      <c r="B22" s="321"/>
      <c r="C22" s="33"/>
      <c r="D22" s="34"/>
      <c r="E22" s="45"/>
      <c r="F22" s="35"/>
      <c r="G22" s="28"/>
      <c r="H22" s="3"/>
      <c r="I22" s="35"/>
      <c r="J22" s="322"/>
      <c r="N22" s="321"/>
      <c r="O22" s="35"/>
      <c r="P22" s="38"/>
      <c r="Q22" s="46"/>
      <c r="R22" s="3"/>
      <c r="S22" s="35"/>
      <c r="T22" s="322"/>
    </row>
    <row r="23" spans="2:20" x14ac:dyDescent="0.3">
      <c r="B23" s="321"/>
      <c r="C23" s="33"/>
      <c r="D23" s="34"/>
      <c r="E23" s="45"/>
      <c r="F23" s="35"/>
      <c r="G23" s="28"/>
      <c r="H23" s="3"/>
      <c r="I23" s="35"/>
      <c r="J23" s="322"/>
      <c r="N23" s="321"/>
      <c r="O23" s="35"/>
      <c r="P23" s="38"/>
      <c r="Q23" s="46"/>
      <c r="R23" s="3"/>
      <c r="S23" s="35"/>
      <c r="T23" s="322"/>
    </row>
    <row r="24" spans="2:20" x14ac:dyDescent="0.3">
      <c r="B24" s="321"/>
      <c r="C24" s="33"/>
      <c r="D24" s="34"/>
      <c r="E24" s="45"/>
      <c r="F24" s="35"/>
      <c r="G24" s="28"/>
      <c r="H24" s="3"/>
      <c r="I24" s="35"/>
      <c r="J24" s="322"/>
      <c r="N24" s="321"/>
      <c r="O24" s="35"/>
      <c r="P24" s="38"/>
      <c r="Q24" s="46"/>
      <c r="R24" s="3"/>
      <c r="S24" s="35"/>
      <c r="T24" s="322"/>
    </row>
    <row r="25" spans="2:20" x14ac:dyDescent="0.3">
      <c r="B25" s="321"/>
      <c r="C25" s="33"/>
      <c r="D25" s="34"/>
      <c r="E25" s="45"/>
      <c r="F25" s="35"/>
      <c r="G25" s="28"/>
      <c r="H25" s="3"/>
      <c r="I25" s="35"/>
      <c r="J25" s="322"/>
      <c r="N25" s="321"/>
      <c r="O25" s="35"/>
      <c r="P25" s="38"/>
      <c r="Q25" s="46"/>
      <c r="R25" s="3"/>
      <c r="S25" s="35"/>
      <c r="T25" s="322"/>
    </row>
    <row r="26" spans="2:20" x14ac:dyDescent="0.3">
      <c r="B26" s="321"/>
      <c r="C26" s="33"/>
      <c r="D26" s="34"/>
      <c r="E26" s="45"/>
      <c r="F26" s="35"/>
      <c r="G26" s="28"/>
      <c r="H26" s="3"/>
      <c r="I26" s="35"/>
      <c r="J26" s="322"/>
      <c r="N26" s="321"/>
      <c r="O26" s="35"/>
      <c r="P26" s="38"/>
      <c r="Q26" s="46"/>
      <c r="R26" s="3"/>
      <c r="S26" s="35"/>
      <c r="T26" s="322"/>
    </row>
    <row r="27" spans="2:20" ht="15.6" x14ac:dyDescent="0.3">
      <c r="B27" s="321"/>
      <c r="C27" s="33"/>
      <c r="D27" s="34"/>
      <c r="E27" s="45"/>
      <c r="F27" s="35"/>
      <c r="G27" s="28"/>
      <c r="H27" s="3"/>
      <c r="I27" s="35"/>
      <c r="J27" s="322"/>
      <c r="L27" s="55" t="s">
        <v>48</v>
      </c>
      <c r="N27" s="321"/>
      <c r="O27" s="35"/>
      <c r="P27" s="38"/>
      <c r="Q27" s="46"/>
      <c r="R27" s="3"/>
      <c r="S27" s="35"/>
      <c r="T27" s="322"/>
    </row>
    <row r="28" spans="2:20" x14ac:dyDescent="0.3">
      <c r="B28" s="321"/>
      <c r="C28" s="33"/>
      <c r="D28" s="34"/>
      <c r="E28" s="45"/>
      <c r="F28" s="35"/>
      <c r="G28" s="28"/>
      <c r="H28" s="3"/>
      <c r="I28" s="35"/>
      <c r="J28" s="322"/>
      <c r="N28" s="321"/>
      <c r="O28" s="35"/>
      <c r="P28" s="38"/>
      <c r="Q28" s="46"/>
      <c r="R28" s="3"/>
      <c r="S28" s="35"/>
      <c r="T28" s="322"/>
    </row>
    <row r="29" spans="2:20" x14ac:dyDescent="0.3">
      <c r="B29" s="321"/>
      <c r="C29" s="33"/>
      <c r="D29" s="34"/>
      <c r="E29" s="45"/>
      <c r="F29" s="35"/>
      <c r="G29" s="28"/>
      <c r="H29" s="3"/>
      <c r="I29" s="35"/>
      <c r="J29" s="322"/>
      <c r="N29" s="321"/>
      <c r="O29" s="35"/>
      <c r="P29" s="38"/>
      <c r="Q29" s="46"/>
      <c r="R29" s="3"/>
      <c r="S29" s="35"/>
      <c r="T29" s="322"/>
    </row>
    <row r="30" spans="2:20" x14ac:dyDescent="0.3">
      <c r="B30" s="321"/>
      <c r="C30" s="33"/>
      <c r="D30" s="36"/>
      <c r="E30" s="45"/>
      <c r="F30" s="35"/>
      <c r="G30" s="28"/>
      <c r="H30" s="3"/>
      <c r="I30" s="35"/>
      <c r="J30" s="322"/>
      <c r="N30" s="321"/>
      <c r="O30" s="35"/>
      <c r="P30" s="39"/>
      <c r="Q30" s="46"/>
      <c r="R30" s="3"/>
      <c r="S30" s="35"/>
      <c r="T30" s="322"/>
    </row>
    <row r="31" spans="2:20" x14ac:dyDescent="0.3">
      <c r="B31" s="321"/>
      <c r="C31" s="33"/>
      <c r="D31" s="34"/>
      <c r="E31" s="45"/>
      <c r="F31" s="35"/>
      <c r="G31" s="28"/>
      <c r="H31" s="3"/>
      <c r="I31" s="35"/>
      <c r="J31" s="322"/>
      <c r="N31" s="321"/>
      <c r="O31" s="35"/>
      <c r="P31" s="38"/>
      <c r="Q31" s="46"/>
      <c r="R31" s="3"/>
      <c r="S31" s="35"/>
      <c r="T31" s="322"/>
    </row>
    <row r="32" spans="2:20" x14ac:dyDescent="0.3">
      <c r="B32" s="321"/>
      <c r="C32" s="33"/>
      <c r="D32" s="34"/>
      <c r="E32" s="45"/>
      <c r="F32" s="35"/>
      <c r="G32" s="28"/>
      <c r="H32" s="3"/>
      <c r="I32" s="35"/>
      <c r="J32" s="322"/>
      <c r="N32" s="321"/>
      <c r="O32" s="35"/>
      <c r="P32" s="38"/>
      <c r="Q32" s="46"/>
      <c r="R32" s="3"/>
      <c r="S32" s="35"/>
      <c r="T32" s="322"/>
    </row>
    <row r="33" spans="2:20" x14ac:dyDescent="0.3">
      <c r="B33" s="321"/>
      <c r="C33" s="33"/>
      <c r="D33" s="34"/>
      <c r="E33" s="45"/>
      <c r="F33" s="35"/>
      <c r="G33" s="28"/>
      <c r="H33" s="3"/>
      <c r="I33" s="35"/>
      <c r="J33" s="322"/>
      <c r="N33" s="321"/>
      <c r="O33" s="35"/>
      <c r="P33" s="38"/>
      <c r="Q33" s="46"/>
      <c r="R33" s="3"/>
      <c r="S33" s="35"/>
      <c r="T33" s="322"/>
    </row>
    <row r="34" spans="2:20" ht="15.6" x14ac:dyDescent="0.3">
      <c r="B34" s="321"/>
      <c r="C34" s="33"/>
      <c r="D34" s="34"/>
      <c r="E34" s="45"/>
      <c r="F34" s="35"/>
      <c r="G34" s="28"/>
      <c r="H34" s="3"/>
      <c r="I34" s="35"/>
      <c r="J34" s="322"/>
      <c r="L34" s="10"/>
      <c r="N34" s="321"/>
      <c r="O34" s="35"/>
      <c r="P34" s="38"/>
      <c r="Q34" s="46"/>
      <c r="R34" s="3"/>
      <c r="S34" s="35"/>
      <c r="T34" s="322"/>
    </row>
    <row r="35" spans="2:20" x14ac:dyDescent="0.3">
      <c r="B35" s="321"/>
      <c r="C35" s="33"/>
      <c r="D35" s="34"/>
      <c r="E35" s="45"/>
      <c r="F35" s="35"/>
      <c r="G35" s="28"/>
      <c r="H35" s="3"/>
      <c r="I35" s="35"/>
      <c r="J35" s="322"/>
      <c r="N35" s="321"/>
      <c r="O35" s="35"/>
      <c r="P35" s="38"/>
      <c r="Q35" s="46"/>
      <c r="R35" s="3"/>
      <c r="S35" s="35"/>
      <c r="T35" s="322"/>
    </row>
    <row r="36" spans="2:20" x14ac:dyDescent="0.3">
      <c r="B36" s="321"/>
      <c r="C36" s="33"/>
      <c r="D36" s="34"/>
      <c r="E36" s="45"/>
      <c r="F36" s="35"/>
      <c r="G36" s="28"/>
      <c r="H36" s="3"/>
      <c r="I36" s="35"/>
      <c r="J36" s="322"/>
      <c r="N36" s="321"/>
      <c r="O36" s="35"/>
      <c r="P36" s="38"/>
      <c r="Q36" s="46"/>
      <c r="R36" s="3"/>
      <c r="S36" s="35"/>
      <c r="T36" s="322"/>
    </row>
    <row r="37" spans="2:20" x14ac:dyDescent="0.3">
      <c r="B37" s="321"/>
      <c r="C37" s="33"/>
      <c r="D37" s="34"/>
      <c r="E37" s="45"/>
      <c r="F37" s="35"/>
      <c r="G37" s="28"/>
      <c r="H37" s="3"/>
      <c r="I37" s="35"/>
      <c r="J37" s="322"/>
      <c r="N37" s="321"/>
      <c r="O37" s="35"/>
      <c r="P37" s="38"/>
      <c r="Q37" s="46"/>
      <c r="R37" s="3"/>
      <c r="S37" s="35"/>
      <c r="T37" s="322"/>
    </row>
    <row r="38" spans="2:20" x14ac:dyDescent="0.3">
      <c r="B38" s="321"/>
      <c r="C38" s="33"/>
      <c r="D38" s="34"/>
      <c r="E38" s="45"/>
      <c r="F38" s="35"/>
      <c r="G38" s="28"/>
      <c r="H38" s="3"/>
      <c r="I38" s="35"/>
      <c r="J38" s="322"/>
      <c r="N38" s="321"/>
      <c r="O38" s="35"/>
      <c r="P38" s="38"/>
      <c r="Q38" s="46"/>
      <c r="R38" s="3"/>
      <c r="S38" s="35"/>
      <c r="T38" s="322"/>
    </row>
    <row r="39" spans="2:20" ht="15.6" x14ac:dyDescent="0.3">
      <c r="B39" s="321"/>
      <c r="C39" s="33"/>
      <c r="D39" s="34"/>
      <c r="E39" s="45"/>
      <c r="F39" s="35"/>
      <c r="G39" s="28"/>
      <c r="H39" s="3"/>
      <c r="I39" s="35"/>
      <c r="J39" s="322"/>
      <c r="L39" s="10"/>
      <c r="N39" s="321"/>
      <c r="O39" s="35"/>
      <c r="P39" s="38"/>
      <c r="Q39" s="46"/>
      <c r="R39" s="3"/>
      <c r="S39" s="35"/>
      <c r="T39" s="322"/>
    </row>
    <row r="40" spans="2:20" x14ac:dyDescent="0.3">
      <c r="B40" s="321"/>
      <c r="C40" s="33"/>
      <c r="D40" s="34"/>
      <c r="E40" s="45"/>
      <c r="F40" s="35"/>
      <c r="G40" s="28"/>
      <c r="H40" s="3"/>
      <c r="I40" s="35"/>
      <c r="J40" s="322"/>
      <c r="N40" s="321"/>
      <c r="O40" s="35"/>
      <c r="P40" s="38"/>
      <c r="Q40" s="46"/>
      <c r="R40" s="3"/>
      <c r="S40" s="35"/>
      <c r="T40" s="322"/>
    </row>
    <row r="41" spans="2:20" x14ac:dyDescent="0.3">
      <c r="B41" s="321"/>
      <c r="C41" s="33"/>
      <c r="D41" s="34"/>
      <c r="E41" s="45"/>
      <c r="F41" s="35"/>
      <c r="G41" s="28"/>
      <c r="H41" s="3"/>
      <c r="I41" s="35"/>
      <c r="J41" s="322"/>
      <c r="N41" s="321"/>
      <c r="O41" s="35"/>
      <c r="P41" s="38"/>
      <c r="Q41" s="46"/>
      <c r="R41" s="3"/>
      <c r="S41" s="35"/>
      <c r="T41" s="322"/>
    </row>
    <row r="42" spans="2:20" x14ac:dyDescent="0.3">
      <c r="B42" s="321"/>
      <c r="C42" s="33"/>
      <c r="D42" s="34"/>
      <c r="E42" s="45"/>
      <c r="F42" s="35"/>
      <c r="G42" s="28"/>
      <c r="H42" s="3"/>
      <c r="I42" s="35"/>
      <c r="J42" s="322"/>
      <c r="N42" s="321"/>
      <c r="O42" s="35"/>
      <c r="P42" s="38"/>
      <c r="Q42" s="46"/>
      <c r="R42" s="3"/>
      <c r="S42" s="35"/>
      <c r="T42" s="322"/>
    </row>
    <row r="43" spans="2:20" x14ac:dyDescent="0.3">
      <c r="B43" s="321"/>
      <c r="C43" s="33"/>
      <c r="D43" s="34"/>
      <c r="E43" s="45"/>
      <c r="F43" s="35"/>
      <c r="G43" s="28"/>
      <c r="H43" s="3"/>
      <c r="I43" s="35"/>
      <c r="J43" s="322"/>
      <c r="N43" s="321"/>
      <c r="O43" s="35"/>
      <c r="P43" s="38"/>
      <c r="Q43" s="46"/>
      <c r="R43" s="3"/>
      <c r="S43" s="35"/>
      <c r="T43" s="322"/>
    </row>
    <row r="44" spans="2:20" ht="15.6" x14ac:dyDescent="0.3">
      <c r="B44" s="321"/>
      <c r="C44" s="33"/>
      <c r="D44" s="34"/>
      <c r="E44" s="45"/>
      <c r="F44" s="35"/>
      <c r="G44" s="28"/>
      <c r="H44" s="3"/>
      <c r="I44" s="35"/>
      <c r="J44" s="322"/>
      <c r="L44" s="10"/>
      <c r="N44" s="321"/>
      <c r="O44" s="35"/>
      <c r="P44" s="38"/>
      <c r="Q44" s="46"/>
      <c r="R44" s="3"/>
      <c r="S44" s="35"/>
      <c r="T44" s="322"/>
    </row>
    <row r="45" spans="2:20" ht="10.050000000000001" customHeight="1" x14ac:dyDescent="0.3">
      <c r="B45" s="321"/>
      <c r="C45" s="323"/>
      <c r="D45" s="324"/>
      <c r="E45" s="324"/>
      <c r="F45" s="324"/>
      <c r="G45" s="324"/>
      <c r="H45" s="264"/>
      <c r="I45" s="325"/>
      <c r="J45" s="322"/>
      <c r="L45" s="10"/>
      <c r="N45" s="321"/>
      <c r="O45" s="323"/>
      <c r="P45" s="324"/>
      <c r="Q45" s="324"/>
      <c r="R45" s="264"/>
      <c r="S45" s="325"/>
      <c r="T45" s="322"/>
    </row>
    <row r="46" spans="2:20" ht="22.05" customHeight="1" x14ac:dyDescent="0.3">
      <c r="B46" s="321"/>
      <c r="C46" s="323"/>
      <c r="D46" s="324"/>
      <c r="F46" s="75"/>
      <c r="G46" s="75" t="s">
        <v>100</v>
      </c>
      <c r="H46" s="326">
        <f>SUM(H15:H44)</f>
        <v>0</v>
      </c>
      <c r="I46" s="325"/>
      <c r="J46" s="322"/>
      <c r="L46" s="10"/>
      <c r="N46" s="321"/>
      <c r="O46" s="323"/>
      <c r="P46" s="324"/>
      <c r="Q46" s="75" t="s">
        <v>100</v>
      </c>
      <c r="R46" s="326">
        <f>SUM(R15:R44)</f>
        <v>0</v>
      </c>
      <c r="S46" s="325"/>
      <c r="T46" s="322"/>
    </row>
    <row r="47" spans="2:20" ht="15" thickBot="1" x14ac:dyDescent="0.35">
      <c r="B47" s="327"/>
      <c r="C47" s="328"/>
      <c r="D47" s="328"/>
      <c r="E47" s="328"/>
      <c r="F47" s="328"/>
      <c r="G47" s="328"/>
      <c r="H47" s="328"/>
      <c r="I47" s="329"/>
      <c r="J47" s="330"/>
      <c r="N47" s="327"/>
      <c r="O47" s="328"/>
      <c r="P47" s="328"/>
      <c r="Q47" s="328"/>
      <c r="R47" s="328"/>
      <c r="S47" s="329"/>
      <c r="T47" s="330"/>
    </row>
  </sheetData>
  <sheetProtection algorithmName="SHA-512" hashValue="DC4AgZSN4BYKKXM1jwLFUuALMVZ2FIQozjERKPxa0iHnnlcj6W48U9ruEMPX8k3I8MJ5ocrU6tIMqVh4eZqEdA==" saltValue="oj+sAeHgjzgNCTRflIt23Q==" spinCount="100000" sheet="1" objects="1" scenarios="1" formatRows="0"/>
  <mergeCells count="10">
    <mergeCell ref="O12:S12"/>
    <mergeCell ref="C11:I11"/>
    <mergeCell ref="O11:S11"/>
    <mergeCell ref="D1:J1"/>
    <mergeCell ref="C7:I7"/>
    <mergeCell ref="C9:I9"/>
    <mergeCell ref="C10:I10"/>
    <mergeCell ref="O7:S7"/>
    <mergeCell ref="O9:S9"/>
    <mergeCell ref="O10:S10"/>
  </mergeCells>
  <phoneticPr fontId="81" type="noConversion"/>
  <dataValidations count="2">
    <dataValidation type="whole" operator="greaterThan" allowBlank="1" showInputMessage="1" showErrorMessage="1" error="Veuillez inscrire uniquement l'année_x000a_aaaa" prompt="Entrer l'année comme suit :_x000a_aaaa" sqref="Q15:Q44 E15:E44" xr:uid="{F6F0C383-7F38-4360-BDA8-65F62FD59D66}">
      <formula1>0</formula1>
    </dataValidation>
    <dataValidation type="whole" operator="greaterThan" allowBlank="1" showInputMessage="1" showErrorMessage="1" sqref="H15 R15:R44" xr:uid="{C4FD62FA-27F5-487A-913D-DBD938570502}">
      <formula1>0</formula1>
    </dataValidation>
  </dataValidations>
  <hyperlinks>
    <hyperlink ref="L27" location="Rapport_Final!D17" display="accès rapide au rapport final" xr:uid="{5EDC6E6D-5F18-4B34-82E9-8463EF18249C}"/>
    <hyperlink ref="C11:I11" location="Formulaire_Demande!C100" display="2. Ensuite, retourner au Formulaire_Demande cliquer ici" xr:uid="{F0F74010-41CB-4910-9E57-F44D4473F471}"/>
    <hyperlink ref="O12:S12" location="Rapport_Final!D18" display="3. Ensuite, retourner au Rapport_Final cliquer ici" xr:uid="{DE8D4077-F586-4855-A4F4-25C7A231BF43}"/>
  </hyperlinks>
  <printOptions horizontalCentered="1"/>
  <pageMargins left="0.25" right="0.25" top="0.75" bottom="0.75" header="0.3" footer="0.3"/>
  <pageSetup paperSize="5" scale="76" fitToHeight="4" orientation="landscape" r:id="rId1"/>
  <headerFooter>
    <oddFooter>&amp;R&amp;P/&amp;N</oddFooter>
  </headerFooter>
  <rowBreaks count="1" manualBreakCount="1">
    <brk id="2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électionner dans la liste" xr:uid="{50FAACCE-232D-4BD9-8A85-E49AD13EC9D1}">
          <x14:formula1>
            <xm:f>Paramètres!$C$2:$C$7</xm:f>
          </x14:formula1>
          <xm:sqref>P15:P46 D15:D44</xm:sqref>
        </x14:dataValidation>
        <x14:dataValidation type="list" allowBlank="1" showInputMessage="1" showErrorMessage="1" xr:uid="{8AE113DD-EF4E-492B-B55F-F9FA1066B559}">
          <x14:formula1>
            <xm:f>Paramètres!$K$1:$K$3</xm:f>
          </x14:formula1>
          <xm:sqref>G15:G44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7D54-5D43-445A-8A9F-2C2149CC4DFC}">
  <sheetPr>
    <tabColor theme="4" tint="0.79998168889431442"/>
    <pageSetUpPr fitToPage="1"/>
  </sheetPr>
  <dimension ref="B1:K45"/>
  <sheetViews>
    <sheetView showGridLines="0" zoomScaleNormal="100" workbookViewId="0">
      <selection activeCell="C7" sqref="C7:G7"/>
    </sheetView>
  </sheetViews>
  <sheetFormatPr baseColWidth="10" defaultColWidth="10.77734375" defaultRowHeight="14.4" x14ac:dyDescent="0.3"/>
  <cols>
    <col min="1" max="1" width="1.5546875" customWidth="1"/>
    <col min="2" max="2" width="2.5546875" customWidth="1"/>
    <col min="3" max="3" width="20.44140625" style="332" customWidth="1"/>
    <col min="4" max="4" width="64.77734375" customWidth="1"/>
    <col min="5" max="5" width="30.109375" customWidth="1"/>
    <col min="6" max="6" width="61.21875" customWidth="1"/>
    <col min="7" max="7" width="53.77734375" customWidth="1"/>
    <col min="8" max="8" width="2.5546875" customWidth="1"/>
    <col min="9" max="9" width="1.5546875" customWidth="1"/>
    <col min="10" max="10" width="28.21875" customWidth="1"/>
  </cols>
  <sheetData>
    <row r="1" spans="2:11" ht="44.1" customHeight="1" x14ac:dyDescent="0.3">
      <c r="D1" s="333"/>
      <c r="E1" s="563" t="s">
        <v>330</v>
      </c>
      <c r="F1" s="563"/>
      <c r="G1" s="563"/>
      <c r="H1" s="563"/>
      <c r="I1" s="310"/>
      <c r="J1" s="310"/>
      <c r="K1" s="334"/>
    </row>
    <row r="2" spans="2:11" ht="18" customHeight="1" x14ac:dyDescent="0.3">
      <c r="D2" s="333"/>
      <c r="E2" s="333"/>
      <c r="G2" s="63"/>
      <c r="H2" s="63" t="s">
        <v>26</v>
      </c>
    </row>
    <row r="3" spans="2:11" ht="18" customHeight="1" x14ac:dyDescent="0.3">
      <c r="D3" s="333"/>
      <c r="E3" s="333"/>
      <c r="G3" s="64"/>
      <c r="H3" s="64" t="s">
        <v>98</v>
      </c>
    </row>
    <row r="4" spans="2:11" ht="12" customHeight="1" x14ac:dyDescent="0.3">
      <c r="D4" s="333"/>
      <c r="E4" s="333"/>
      <c r="F4" s="335"/>
      <c r="G4" s="150"/>
      <c r="H4" s="150" t="str">
        <f>Formulaire_Demande!K4</f>
        <v>dernière mise à jour : 30 mai 2024</v>
      </c>
    </row>
    <row r="5" spans="2:11" ht="16.2" thickBot="1" x14ac:dyDescent="0.35">
      <c r="F5" s="7"/>
      <c r="G5" s="7"/>
    </row>
    <row r="6" spans="2:11" ht="10.050000000000001" customHeight="1" x14ac:dyDescent="0.3">
      <c r="B6" s="336"/>
      <c r="C6" s="337"/>
      <c r="D6" s="338"/>
      <c r="E6" s="338"/>
      <c r="F6" s="11"/>
      <c r="G6" s="11"/>
      <c r="H6" s="339"/>
    </row>
    <row r="7" spans="2:11" ht="26.1" customHeight="1" x14ac:dyDescent="0.3">
      <c r="B7" s="321"/>
      <c r="C7" s="609" t="s">
        <v>150</v>
      </c>
      <c r="D7" s="610"/>
      <c r="E7" s="610"/>
      <c r="F7" s="610"/>
      <c r="G7" s="611"/>
      <c r="H7" s="322"/>
    </row>
    <row r="8" spans="2:11" ht="10.050000000000001" customHeight="1" x14ac:dyDescent="0.3">
      <c r="B8" s="321"/>
      <c r="F8" s="12"/>
      <c r="G8" s="12"/>
      <c r="H8" s="322"/>
    </row>
    <row r="9" spans="2:11" ht="18" customHeight="1" x14ac:dyDescent="0.3">
      <c r="B9" s="321"/>
      <c r="C9" s="613" t="s">
        <v>151</v>
      </c>
      <c r="D9" s="613"/>
      <c r="E9" s="613"/>
      <c r="F9" s="613"/>
      <c r="G9" s="613"/>
      <c r="H9" s="322"/>
    </row>
    <row r="10" spans="2:11" s="190" customFormat="1" ht="18" customHeight="1" x14ac:dyDescent="0.3">
      <c r="B10" s="315"/>
      <c r="C10" s="612" t="s">
        <v>152</v>
      </c>
      <c r="D10" s="612"/>
      <c r="E10" s="612"/>
      <c r="F10" s="612"/>
      <c r="G10" s="612"/>
      <c r="H10" s="318"/>
    </row>
    <row r="11" spans="2:11" s="190" customFormat="1" ht="18" customHeight="1" x14ac:dyDescent="0.3">
      <c r="B11" s="315"/>
      <c r="C11" s="612" t="s">
        <v>153</v>
      </c>
      <c r="D11" s="612"/>
      <c r="E11" s="612"/>
      <c r="F11" s="612"/>
      <c r="G11" s="612"/>
      <c r="H11" s="318"/>
    </row>
    <row r="12" spans="2:11" ht="10.050000000000001" customHeight="1" x14ac:dyDescent="0.3">
      <c r="B12" s="321"/>
      <c r="F12" s="12"/>
      <c r="G12" s="12"/>
      <c r="H12" s="322"/>
    </row>
    <row r="13" spans="2:11" ht="64.5" customHeight="1" x14ac:dyDescent="0.3">
      <c r="B13" s="321"/>
      <c r="C13" s="340" t="s">
        <v>299</v>
      </c>
      <c r="D13" s="259" t="s">
        <v>300</v>
      </c>
      <c r="E13" s="341" t="s">
        <v>301</v>
      </c>
      <c r="F13" s="342" t="s">
        <v>302</v>
      </c>
      <c r="G13" s="320" t="s">
        <v>308</v>
      </c>
      <c r="H13" s="322"/>
      <c r="J13" s="313"/>
    </row>
    <row r="14" spans="2:11" x14ac:dyDescent="0.3">
      <c r="B14" s="321"/>
      <c r="C14" s="37"/>
      <c r="D14" s="33"/>
      <c r="E14" s="33"/>
      <c r="F14" s="33"/>
      <c r="G14" s="35"/>
      <c r="H14" s="322"/>
    </row>
    <row r="15" spans="2:11" x14ac:dyDescent="0.3">
      <c r="B15" s="321"/>
      <c r="C15" s="37"/>
      <c r="D15" s="33"/>
      <c r="E15" s="33"/>
      <c r="F15" s="33"/>
      <c r="G15" s="35"/>
      <c r="H15" s="322"/>
    </row>
    <row r="16" spans="2:11" x14ac:dyDescent="0.3">
      <c r="B16" s="321"/>
      <c r="C16" s="37"/>
      <c r="D16" s="33"/>
      <c r="E16" s="33"/>
      <c r="F16" s="33"/>
      <c r="G16" s="35"/>
      <c r="H16" s="322"/>
    </row>
    <row r="17" spans="2:10" x14ac:dyDescent="0.3">
      <c r="B17" s="321"/>
      <c r="C17" s="37"/>
      <c r="D17" s="33"/>
      <c r="E17" s="33"/>
      <c r="F17" s="33"/>
      <c r="G17" s="35"/>
      <c r="H17" s="322"/>
    </row>
    <row r="18" spans="2:10" x14ac:dyDescent="0.3">
      <c r="B18" s="321"/>
      <c r="C18" s="37"/>
      <c r="D18" s="33"/>
      <c r="E18" s="33"/>
      <c r="F18" s="33"/>
      <c r="G18" s="35"/>
      <c r="H18" s="322"/>
    </row>
    <row r="19" spans="2:10" x14ac:dyDescent="0.3">
      <c r="B19" s="321"/>
      <c r="C19" s="37"/>
      <c r="D19" s="33"/>
      <c r="E19" s="33"/>
      <c r="F19" s="33"/>
      <c r="G19" s="35"/>
      <c r="H19" s="322"/>
    </row>
    <row r="20" spans="2:10" x14ac:dyDescent="0.3">
      <c r="B20" s="321"/>
      <c r="C20" s="37"/>
      <c r="D20" s="33"/>
      <c r="E20" s="33"/>
      <c r="F20" s="33"/>
      <c r="G20" s="35"/>
      <c r="H20" s="322"/>
    </row>
    <row r="21" spans="2:10" x14ac:dyDescent="0.3">
      <c r="B21" s="321"/>
      <c r="C21" s="37"/>
      <c r="D21" s="33"/>
      <c r="E21" s="33"/>
      <c r="F21" s="33"/>
      <c r="G21" s="35"/>
      <c r="H21" s="322"/>
    </row>
    <row r="22" spans="2:10" x14ac:dyDescent="0.3">
      <c r="B22" s="321"/>
      <c r="C22" s="37"/>
      <c r="D22" s="33"/>
      <c r="E22" s="33"/>
      <c r="F22" s="33"/>
      <c r="G22" s="35"/>
      <c r="H22" s="322"/>
    </row>
    <row r="23" spans="2:10" x14ac:dyDescent="0.3">
      <c r="B23" s="321"/>
      <c r="C23" s="37"/>
      <c r="D23" s="33"/>
      <c r="E23" s="33"/>
      <c r="F23" s="33"/>
      <c r="G23" s="35"/>
      <c r="H23" s="322"/>
    </row>
    <row r="24" spans="2:10" x14ac:dyDescent="0.3">
      <c r="B24" s="321"/>
      <c r="C24" s="37"/>
      <c r="D24" s="33"/>
      <c r="E24" s="33"/>
      <c r="F24" s="33"/>
      <c r="G24" s="35"/>
      <c r="H24" s="322"/>
    </row>
    <row r="25" spans="2:10" ht="15.6" x14ac:dyDescent="0.3">
      <c r="B25" s="321"/>
      <c r="C25" s="37"/>
      <c r="D25" s="33"/>
      <c r="E25" s="33"/>
      <c r="F25" s="33"/>
      <c r="G25" s="35"/>
      <c r="H25" s="322"/>
      <c r="J25" s="55" t="s">
        <v>48</v>
      </c>
    </row>
    <row r="26" spans="2:10" x14ac:dyDescent="0.3">
      <c r="B26" s="321"/>
      <c r="C26" s="37"/>
      <c r="D26" s="33"/>
      <c r="E26" s="33"/>
      <c r="F26" s="33"/>
      <c r="G26" s="35"/>
      <c r="H26" s="322"/>
    </row>
    <row r="27" spans="2:10" x14ac:dyDescent="0.3">
      <c r="B27" s="321"/>
      <c r="C27" s="37"/>
      <c r="D27" s="33"/>
      <c r="E27" s="33"/>
      <c r="F27" s="33"/>
      <c r="G27" s="35"/>
      <c r="H27" s="322"/>
    </row>
    <row r="28" spans="2:10" x14ac:dyDescent="0.3">
      <c r="B28" s="321"/>
      <c r="C28" s="37"/>
      <c r="D28" s="33"/>
      <c r="E28" s="33"/>
      <c r="F28" s="33"/>
      <c r="G28" s="35"/>
      <c r="H28" s="322"/>
    </row>
    <row r="29" spans="2:10" x14ac:dyDescent="0.3">
      <c r="B29" s="321"/>
      <c r="C29" s="37"/>
      <c r="D29" s="33"/>
      <c r="E29" s="33"/>
      <c r="F29" s="33"/>
      <c r="G29" s="35"/>
      <c r="H29" s="322"/>
    </row>
    <row r="30" spans="2:10" x14ac:dyDescent="0.3">
      <c r="B30" s="321"/>
      <c r="C30" s="37"/>
      <c r="D30" s="33"/>
      <c r="E30" s="33"/>
      <c r="F30" s="33"/>
      <c r="G30" s="35"/>
      <c r="H30" s="322"/>
    </row>
    <row r="31" spans="2:10" x14ac:dyDescent="0.3">
      <c r="B31" s="321"/>
      <c r="C31" s="37"/>
      <c r="D31" s="33"/>
      <c r="E31" s="33"/>
      <c r="F31" s="33"/>
      <c r="G31" s="35"/>
      <c r="H31" s="322"/>
    </row>
    <row r="32" spans="2:10" x14ac:dyDescent="0.3">
      <c r="B32" s="321"/>
      <c r="C32" s="37"/>
      <c r="D32" s="33"/>
      <c r="E32" s="33"/>
      <c r="F32" s="33"/>
      <c r="G32" s="35"/>
      <c r="H32" s="322"/>
    </row>
    <row r="33" spans="2:8" x14ac:dyDescent="0.3">
      <c r="B33" s="321"/>
      <c r="C33" s="37"/>
      <c r="D33" s="33"/>
      <c r="E33" s="33"/>
      <c r="F33" s="33"/>
      <c r="G33" s="35"/>
      <c r="H33" s="322"/>
    </row>
    <row r="34" spans="2:8" x14ac:dyDescent="0.3">
      <c r="B34" s="321"/>
      <c r="C34" s="37"/>
      <c r="D34" s="33"/>
      <c r="E34" s="33"/>
      <c r="F34" s="33"/>
      <c r="G34" s="35"/>
      <c r="H34" s="322"/>
    </row>
    <row r="35" spans="2:8" x14ac:dyDescent="0.3">
      <c r="B35" s="321"/>
      <c r="C35" s="37"/>
      <c r="D35" s="33"/>
      <c r="E35" s="33"/>
      <c r="F35" s="33"/>
      <c r="G35" s="35"/>
      <c r="H35" s="322"/>
    </row>
    <row r="36" spans="2:8" x14ac:dyDescent="0.3">
      <c r="B36" s="321"/>
      <c r="C36" s="37"/>
      <c r="D36" s="33"/>
      <c r="E36" s="33"/>
      <c r="F36" s="33"/>
      <c r="G36" s="35"/>
      <c r="H36" s="322"/>
    </row>
    <row r="37" spans="2:8" x14ac:dyDescent="0.3">
      <c r="B37" s="321"/>
      <c r="C37" s="37"/>
      <c r="D37" s="33"/>
      <c r="E37" s="33"/>
      <c r="F37" s="33"/>
      <c r="G37" s="35"/>
      <c r="H37" s="322"/>
    </row>
    <row r="38" spans="2:8" x14ac:dyDescent="0.3">
      <c r="B38" s="321"/>
      <c r="C38" s="37"/>
      <c r="D38" s="33"/>
      <c r="E38" s="33"/>
      <c r="F38" s="33"/>
      <c r="G38" s="35"/>
      <c r="H38" s="322"/>
    </row>
    <row r="39" spans="2:8" x14ac:dyDescent="0.3">
      <c r="B39" s="321"/>
      <c r="C39" s="37"/>
      <c r="D39" s="33"/>
      <c r="E39" s="33"/>
      <c r="F39" s="33"/>
      <c r="G39" s="35"/>
      <c r="H39" s="322"/>
    </row>
    <row r="40" spans="2:8" x14ac:dyDescent="0.3">
      <c r="B40" s="321"/>
      <c r="C40" s="37"/>
      <c r="D40" s="33"/>
      <c r="E40" s="33"/>
      <c r="F40" s="33"/>
      <c r="G40" s="35"/>
      <c r="H40" s="322"/>
    </row>
    <row r="41" spans="2:8" x14ac:dyDescent="0.3">
      <c r="B41" s="321"/>
      <c r="C41" s="37"/>
      <c r="D41" s="33"/>
      <c r="E41" s="33"/>
      <c r="F41" s="33"/>
      <c r="G41" s="35"/>
      <c r="H41" s="322"/>
    </row>
    <row r="42" spans="2:8" x14ac:dyDescent="0.3">
      <c r="B42" s="321"/>
      <c r="C42" s="37"/>
      <c r="D42" s="33"/>
      <c r="E42" s="33"/>
      <c r="F42" s="33"/>
      <c r="G42" s="35"/>
      <c r="H42" s="322"/>
    </row>
    <row r="43" spans="2:8" x14ac:dyDescent="0.3">
      <c r="B43" s="321"/>
      <c r="C43" s="37"/>
      <c r="D43" s="33"/>
      <c r="E43" s="33"/>
      <c r="F43" s="33"/>
      <c r="G43" s="35"/>
      <c r="H43" s="322"/>
    </row>
    <row r="44" spans="2:8" ht="10.050000000000001" customHeight="1" thickBot="1" x14ac:dyDescent="0.35">
      <c r="B44" s="327"/>
      <c r="C44" s="343"/>
      <c r="D44" s="328"/>
      <c r="E44" s="328"/>
      <c r="F44" s="328"/>
      <c r="G44" s="328"/>
      <c r="H44" s="330"/>
    </row>
    <row r="45" spans="2:8" ht="10.050000000000001" customHeight="1" x14ac:dyDescent="0.3"/>
  </sheetData>
  <sheetProtection algorithmName="SHA-512" hashValue="9e2wItpkDug3tduqGadXJocFm31f6lydzPCjfLDU/6tveDtDCcPDqR+qWFuhcRGMonlg7mjXyow+6cLQMAeo6w==" saltValue="GuThCq53q73z9yFoLR36Qw==" spinCount="100000" sheet="1" objects="1" scenarios="1" formatRows="0"/>
  <mergeCells count="5">
    <mergeCell ref="C7:G7"/>
    <mergeCell ref="E1:H1"/>
    <mergeCell ref="C10:G10"/>
    <mergeCell ref="C9:G9"/>
    <mergeCell ref="C11:G11"/>
  </mergeCells>
  <hyperlinks>
    <hyperlink ref="J25" location="Rapport_Final!D19" display="accès rapide au rapport final" xr:uid="{C56A74C0-236E-4066-BD89-8F204D69F411}"/>
    <hyperlink ref="C11:G11" location="Formulaire_Demande!C107" display="2. Ensuite, retourner au Formulaire_Demande cliquer ici" xr:uid="{79BFC28A-032E-4B7C-B34A-ACC2D1DD75C9}"/>
  </hyperlinks>
  <printOptions horizontalCentered="1"/>
  <pageMargins left="0.25" right="0.25" top="0.75" bottom="0.75" header="0.3" footer="0.3"/>
  <pageSetup paperSize="5" scale="73" fitToHeight="5" orientation="landscape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EA72-2ED7-4EED-8C36-95A56D4DB62A}">
  <sheetPr>
    <tabColor theme="4" tint="0.79998168889431442"/>
    <pageSetUpPr fitToPage="1"/>
  </sheetPr>
  <dimension ref="B1:Q60"/>
  <sheetViews>
    <sheetView showGridLines="0" zoomScale="90" zoomScaleNormal="90" workbookViewId="0">
      <selection activeCell="C7" sqref="C7:M7"/>
    </sheetView>
  </sheetViews>
  <sheetFormatPr baseColWidth="10" defaultColWidth="10.77734375" defaultRowHeight="13.8" x14ac:dyDescent="0.25"/>
  <cols>
    <col min="1" max="1" width="1.5546875" style="1" customWidth="1"/>
    <col min="2" max="2" width="2.5546875" style="1" customWidth="1"/>
    <col min="3" max="3" width="20.33203125" style="1" customWidth="1"/>
    <col min="4" max="4" width="62.6640625" style="1" customWidth="1"/>
    <col min="5" max="10" width="16.6640625" style="1" customWidth="1"/>
    <col min="11" max="11" width="21.109375" style="1" customWidth="1"/>
    <col min="12" max="12" width="16.6640625" style="1" customWidth="1"/>
    <col min="13" max="13" width="31.33203125" style="1" customWidth="1"/>
    <col min="14" max="14" width="2.5546875" style="1" customWidth="1"/>
    <col min="15" max="16" width="1.5546875" style="1" customWidth="1"/>
    <col min="17" max="17" width="32.6640625" style="1" customWidth="1"/>
    <col min="18" max="16384" width="10.77734375" style="1"/>
  </cols>
  <sheetData>
    <row r="1" spans="2:16" ht="34.5" customHeight="1" x14ac:dyDescent="0.3">
      <c r="D1" s="76"/>
      <c r="E1" s="76"/>
      <c r="F1" s="76"/>
      <c r="G1" s="621" t="s">
        <v>330</v>
      </c>
      <c r="H1" s="621"/>
      <c r="I1" s="621"/>
      <c r="J1" s="621"/>
      <c r="K1" s="621"/>
      <c r="L1" s="621"/>
      <c r="M1" s="621"/>
      <c r="N1" s="621"/>
      <c r="P1" s="77"/>
    </row>
    <row r="2" spans="2:16" ht="16.5" customHeight="1" x14ac:dyDescent="0.25">
      <c r="D2" s="76"/>
      <c r="E2" s="76"/>
      <c r="F2" s="76"/>
      <c r="G2" s="74"/>
      <c r="N2" s="63" t="s">
        <v>26</v>
      </c>
    </row>
    <row r="3" spans="2:16" ht="20.100000000000001" customHeight="1" x14ac:dyDescent="0.3">
      <c r="D3"/>
      <c r="E3" s="25"/>
      <c r="F3" s="25"/>
      <c r="N3" s="64" t="s">
        <v>157</v>
      </c>
    </row>
    <row r="4" spans="2:16" ht="14.1" customHeight="1" x14ac:dyDescent="0.3">
      <c r="D4"/>
      <c r="E4" s="25"/>
      <c r="F4" s="25"/>
      <c r="N4" s="150" t="str">
        <f>Formulaire_Demande!K4</f>
        <v>dernière mise à jour : 30 mai 2024</v>
      </c>
    </row>
    <row r="5" spans="2:16" ht="14.4" thickBot="1" x14ac:dyDescent="0.3"/>
    <row r="6" spans="2:16" ht="10.050000000000001" customHeight="1" x14ac:dyDescent="0.3">
      <c r="B6" s="78"/>
      <c r="C6" s="79"/>
      <c r="D6" s="80"/>
      <c r="E6" s="79"/>
      <c r="F6" s="79"/>
      <c r="G6" s="79"/>
      <c r="H6" s="79"/>
      <c r="I6" s="79"/>
      <c r="J6" s="79"/>
      <c r="K6" s="79"/>
      <c r="L6" s="79"/>
      <c r="M6" s="79"/>
      <c r="N6" s="81"/>
    </row>
    <row r="7" spans="2:16" ht="28.05" customHeight="1" x14ac:dyDescent="0.25">
      <c r="B7" s="67"/>
      <c r="C7" s="497" t="s">
        <v>158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68"/>
    </row>
    <row r="8" spans="2:16" ht="10.050000000000001" customHeight="1" x14ac:dyDescent="0.3">
      <c r="B8" s="67"/>
      <c r="D8" s="82"/>
      <c r="N8" s="68"/>
    </row>
    <row r="9" spans="2:16" ht="22.05" customHeight="1" x14ac:dyDescent="0.4">
      <c r="B9" s="67"/>
      <c r="C9" s="622" t="s">
        <v>46</v>
      </c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8"/>
    </row>
    <row r="10" spans="2:16" ht="19.95" customHeight="1" x14ac:dyDescent="0.25">
      <c r="B10" s="67"/>
      <c r="C10" s="623" t="s">
        <v>159</v>
      </c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8"/>
    </row>
    <row r="11" spans="2:16" ht="19.95" customHeight="1" x14ac:dyDescent="0.25">
      <c r="B11" s="67"/>
      <c r="C11" s="623" t="s">
        <v>160</v>
      </c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8"/>
    </row>
    <row r="12" spans="2:16" ht="19.95" customHeight="1" x14ac:dyDescent="0.25">
      <c r="B12" s="67"/>
      <c r="C12" s="623" t="s">
        <v>161</v>
      </c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8"/>
    </row>
    <row r="13" spans="2:16" ht="10.050000000000001" customHeight="1" thickBot="1" x14ac:dyDescent="0.3">
      <c r="B13" s="67"/>
      <c r="C13" s="83"/>
      <c r="D13" s="83"/>
      <c r="E13" s="83"/>
      <c r="F13" s="83"/>
      <c r="G13" s="83"/>
      <c r="H13" s="83"/>
      <c r="I13" s="83"/>
      <c r="J13" s="83"/>
      <c r="K13" s="84"/>
      <c r="L13" s="84"/>
      <c r="M13" s="84"/>
      <c r="N13" s="68"/>
    </row>
    <row r="14" spans="2:16" ht="52.05" customHeight="1" thickBot="1" x14ac:dyDescent="0.3">
      <c r="B14" s="67"/>
      <c r="C14" s="614" t="s">
        <v>162</v>
      </c>
      <c r="D14" s="615"/>
      <c r="E14" s="615"/>
      <c r="F14" s="615"/>
      <c r="G14" s="615"/>
      <c r="H14" s="615"/>
      <c r="I14" s="615"/>
      <c r="J14" s="616"/>
      <c r="K14" s="617" t="s">
        <v>106</v>
      </c>
      <c r="L14" s="618"/>
      <c r="M14" s="619"/>
      <c r="N14" s="68"/>
    </row>
    <row r="15" spans="2:16" s="93" customFormat="1" ht="86.55" customHeight="1" thickBot="1" x14ac:dyDescent="0.3">
      <c r="B15" s="86"/>
      <c r="C15" s="87" t="s">
        <v>163</v>
      </c>
      <c r="D15" s="88" t="s">
        <v>164</v>
      </c>
      <c r="E15" s="88" t="s">
        <v>51</v>
      </c>
      <c r="F15" s="88" t="s">
        <v>165</v>
      </c>
      <c r="G15" s="88" t="s">
        <v>43</v>
      </c>
      <c r="H15" s="88" t="s">
        <v>183</v>
      </c>
      <c r="I15" s="89" t="s">
        <v>237</v>
      </c>
      <c r="J15" s="90" t="s">
        <v>314</v>
      </c>
      <c r="K15" s="91" t="s">
        <v>166</v>
      </c>
      <c r="L15" s="91" t="s">
        <v>107</v>
      </c>
      <c r="M15" s="85" t="s">
        <v>167</v>
      </c>
      <c r="N15" s="92"/>
    </row>
    <row r="16" spans="2:16" s="135" customFormat="1" x14ac:dyDescent="0.3">
      <c r="B16" s="125"/>
      <c r="C16" s="126" t="str">
        <f>IF(Description_Activités!C14="","",Description_Activités!C14)</f>
        <v/>
      </c>
      <c r="D16" s="127" t="str">
        <f>IF(Description_Activités!D14="","",Description_Activités!D14)</f>
        <v/>
      </c>
      <c r="E16" s="128"/>
      <c r="F16" s="128"/>
      <c r="G16" s="128"/>
      <c r="H16" s="128"/>
      <c r="I16" s="129">
        <f>SUM(E16:H16)</f>
        <v>0</v>
      </c>
      <c r="J16" s="130"/>
      <c r="K16" s="131" t="str">
        <f>IF(J16="","",I16-J16)</f>
        <v/>
      </c>
      <c r="L16" s="132"/>
      <c r="M16" s="133"/>
      <c r="N16" s="134"/>
    </row>
    <row r="17" spans="2:14" s="135" customFormat="1" x14ac:dyDescent="0.3">
      <c r="B17" s="125"/>
      <c r="C17" s="126" t="str">
        <f>IF(Description_Activités!C15="","",Description_Activités!C15)</f>
        <v/>
      </c>
      <c r="D17" s="127" t="str">
        <f>IF(Description_Activités!D15="","",Description_Activités!D15)</f>
        <v/>
      </c>
      <c r="E17" s="136"/>
      <c r="F17" s="136"/>
      <c r="G17" s="136"/>
      <c r="H17" s="136"/>
      <c r="I17" s="137">
        <f t="shared" ref="I17:I45" si="0">SUM(E17:H17)</f>
        <v>0</v>
      </c>
      <c r="J17" s="138"/>
      <c r="K17" s="139" t="str">
        <f t="shared" ref="K17:K45" si="1">IF(J17="","",I17-J17)</f>
        <v/>
      </c>
      <c r="L17" s="140"/>
      <c r="M17" s="141"/>
      <c r="N17" s="134"/>
    </row>
    <row r="18" spans="2:14" s="135" customFormat="1" x14ac:dyDescent="0.3">
      <c r="B18" s="125"/>
      <c r="C18" s="126" t="str">
        <f>IF(Description_Activités!C16="","",Description_Activités!C16)</f>
        <v/>
      </c>
      <c r="D18" s="127" t="str">
        <f>IF(Description_Activités!D16="","",Description_Activités!D16)</f>
        <v/>
      </c>
      <c r="E18" s="136"/>
      <c r="F18" s="136"/>
      <c r="G18" s="136"/>
      <c r="H18" s="136"/>
      <c r="I18" s="137">
        <f t="shared" ref="I18:I30" si="2">SUM(E18:H18)</f>
        <v>0</v>
      </c>
      <c r="J18" s="138"/>
      <c r="K18" s="139" t="str">
        <f t="shared" ref="K18:K30" si="3">IF(J18="","",I18-J18)</f>
        <v/>
      </c>
      <c r="L18" s="140"/>
      <c r="M18" s="141"/>
      <c r="N18" s="134"/>
    </row>
    <row r="19" spans="2:14" s="135" customFormat="1" x14ac:dyDescent="0.3">
      <c r="B19" s="125"/>
      <c r="C19" s="126" t="str">
        <f>IF(Description_Activités!C17="","",Description_Activités!C17)</f>
        <v/>
      </c>
      <c r="D19" s="127" t="str">
        <f>IF(Description_Activités!D17="","",Description_Activités!D17)</f>
        <v/>
      </c>
      <c r="E19" s="136"/>
      <c r="F19" s="136"/>
      <c r="G19" s="136"/>
      <c r="H19" s="136"/>
      <c r="I19" s="137">
        <f t="shared" si="2"/>
        <v>0</v>
      </c>
      <c r="J19" s="138"/>
      <c r="K19" s="139" t="str">
        <f t="shared" si="3"/>
        <v/>
      </c>
      <c r="L19" s="140"/>
      <c r="M19" s="141"/>
      <c r="N19" s="134"/>
    </row>
    <row r="20" spans="2:14" s="135" customFormat="1" x14ac:dyDescent="0.3">
      <c r="B20" s="125"/>
      <c r="C20" s="126" t="str">
        <f>IF(Description_Activités!C18="","",Description_Activités!C18)</f>
        <v/>
      </c>
      <c r="D20" s="127" t="str">
        <f>IF(Description_Activités!D18="","",Description_Activités!D18)</f>
        <v/>
      </c>
      <c r="E20" s="136"/>
      <c r="F20" s="136"/>
      <c r="G20" s="136"/>
      <c r="H20" s="136"/>
      <c r="I20" s="137">
        <f t="shared" si="2"/>
        <v>0</v>
      </c>
      <c r="J20" s="138"/>
      <c r="K20" s="139" t="str">
        <f t="shared" si="3"/>
        <v/>
      </c>
      <c r="L20" s="140"/>
      <c r="M20" s="141"/>
      <c r="N20" s="134"/>
    </row>
    <row r="21" spans="2:14" s="135" customFormat="1" x14ac:dyDescent="0.3">
      <c r="B21" s="125"/>
      <c r="C21" s="126" t="str">
        <f>IF(Description_Activités!C19="","",Description_Activités!C19)</f>
        <v/>
      </c>
      <c r="D21" s="127" t="str">
        <f>IF(Description_Activités!D19="","",Description_Activités!D19)</f>
        <v/>
      </c>
      <c r="E21" s="136"/>
      <c r="F21" s="136"/>
      <c r="G21" s="136"/>
      <c r="H21" s="136"/>
      <c r="I21" s="137">
        <f t="shared" si="2"/>
        <v>0</v>
      </c>
      <c r="J21" s="138"/>
      <c r="K21" s="139" t="str">
        <f t="shared" si="3"/>
        <v/>
      </c>
      <c r="L21" s="140"/>
      <c r="M21" s="141"/>
      <c r="N21" s="134"/>
    </row>
    <row r="22" spans="2:14" s="135" customFormat="1" x14ac:dyDescent="0.3">
      <c r="B22" s="125"/>
      <c r="C22" s="126" t="str">
        <f>IF(Description_Activités!C20="","",Description_Activités!C20)</f>
        <v/>
      </c>
      <c r="D22" s="127" t="str">
        <f>IF(Description_Activités!D20="","",Description_Activités!D20)</f>
        <v/>
      </c>
      <c r="E22" s="136"/>
      <c r="F22" s="136"/>
      <c r="G22" s="136"/>
      <c r="H22" s="136"/>
      <c r="I22" s="137">
        <f t="shared" si="2"/>
        <v>0</v>
      </c>
      <c r="J22" s="138"/>
      <c r="K22" s="139" t="str">
        <f t="shared" si="3"/>
        <v/>
      </c>
      <c r="L22" s="140"/>
      <c r="M22" s="141"/>
      <c r="N22" s="134"/>
    </row>
    <row r="23" spans="2:14" s="135" customFormat="1" x14ac:dyDescent="0.3">
      <c r="B23" s="125"/>
      <c r="C23" s="126" t="str">
        <f>IF(Description_Activités!C21="","",Description_Activités!C21)</f>
        <v/>
      </c>
      <c r="D23" s="127" t="str">
        <f>IF(Description_Activités!D21="","",Description_Activités!D21)</f>
        <v/>
      </c>
      <c r="E23" s="136"/>
      <c r="F23" s="136"/>
      <c r="G23" s="136"/>
      <c r="H23" s="136"/>
      <c r="I23" s="137">
        <f t="shared" si="2"/>
        <v>0</v>
      </c>
      <c r="J23" s="138"/>
      <c r="K23" s="139" t="str">
        <f t="shared" si="3"/>
        <v/>
      </c>
      <c r="L23" s="140"/>
      <c r="M23" s="141"/>
      <c r="N23" s="134"/>
    </row>
    <row r="24" spans="2:14" s="135" customFormat="1" x14ac:dyDescent="0.3">
      <c r="B24" s="125"/>
      <c r="C24" s="126" t="str">
        <f>IF(Description_Activités!C22="","",Description_Activités!C22)</f>
        <v/>
      </c>
      <c r="D24" s="127" t="str">
        <f>IF(Description_Activités!D22="","",Description_Activités!D22)</f>
        <v/>
      </c>
      <c r="E24" s="136"/>
      <c r="F24" s="136"/>
      <c r="G24" s="136"/>
      <c r="H24" s="136"/>
      <c r="I24" s="137">
        <f t="shared" si="2"/>
        <v>0</v>
      </c>
      <c r="J24" s="138"/>
      <c r="K24" s="139" t="str">
        <f t="shared" si="3"/>
        <v/>
      </c>
      <c r="L24" s="140"/>
      <c r="M24" s="141"/>
      <c r="N24" s="134"/>
    </row>
    <row r="25" spans="2:14" s="135" customFormat="1" x14ac:dyDescent="0.3">
      <c r="B25" s="125"/>
      <c r="C25" s="126" t="str">
        <f>IF(Description_Activités!C23="","",Description_Activités!C23)</f>
        <v/>
      </c>
      <c r="D25" s="127" t="str">
        <f>IF(Description_Activités!D23="","",Description_Activités!D23)</f>
        <v/>
      </c>
      <c r="E25" s="136"/>
      <c r="F25" s="136"/>
      <c r="G25" s="136"/>
      <c r="H25" s="136"/>
      <c r="I25" s="137">
        <f t="shared" si="2"/>
        <v>0</v>
      </c>
      <c r="J25" s="138"/>
      <c r="K25" s="139" t="str">
        <f t="shared" si="3"/>
        <v/>
      </c>
      <c r="L25" s="140"/>
      <c r="M25" s="141"/>
      <c r="N25" s="134"/>
    </row>
    <row r="26" spans="2:14" s="135" customFormat="1" x14ac:dyDescent="0.3">
      <c r="B26" s="125"/>
      <c r="C26" s="126" t="str">
        <f>IF(Description_Activités!C24="","",Description_Activités!C24)</f>
        <v/>
      </c>
      <c r="D26" s="127" t="str">
        <f>IF(Description_Activités!D24="","",Description_Activités!D24)</f>
        <v/>
      </c>
      <c r="E26" s="136"/>
      <c r="F26" s="136"/>
      <c r="G26" s="136"/>
      <c r="H26" s="136"/>
      <c r="I26" s="137">
        <f t="shared" si="2"/>
        <v>0</v>
      </c>
      <c r="J26" s="138"/>
      <c r="K26" s="139" t="str">
        <f t="shared" si="3"/>
        <v/>
      </c>
      <c r="L26" s="140"/>
      <c r="M26" s="141"/>
      <c r="N26" s="134"/>
    </row>
    <row r="27" spans="2:14" s="135" customFormat="1" x14ac:dyDescent="0.3">
      <c r="B27" s="125"/>
      <c r="C27" s="126" t="str">
        <f>IF(Description_Activités!C25="","",Description_Activités!C25)</f>
        <v/>
      </c>
      <c r="D27" s="127" t="str">
        <f>IF(Description_Activités!D25="","",Description_Activités!D25)</f>
        <v/>
      </c>
      <c r="E27" s="136"/>
      <c r="F27" s="136"/>
      <c r="G27" s="136"/>
      <c r="H27" s="136"/>
      <c r="I27" s="137">
        <f t="shared" si="2"/>
        <v>0</v>
      </c>
      <c r="J27" s="138"/>
      <c r="K27" s="139" t="str">
        <f t="shared" si="3"/>
        <v/>
      </c>
      <c r="L27" s="140"/>
      <c r="M27" s="141"/>
      <c r="N27" s="134"/>
    </row>
    <row r="28" spans="2:14" s="135" customFormat="1" x14ac:dyDescent="0.3">
      <c r="B28" s="125"/>
      <c r="C28" s="126" t="str">
        <f>IF(Description_Activités!C26="","",Description_Activités!C26)</f>
        <v/>
      </c>
      <c r="D28" s="127" t="str">
        <f>IF(Description_Activités!D26="","",Description_Activités!D26)</f>
        <v/>
      </c>
      <c r="E28" s="136"/>
      <c r="F28" s="136"/>
      <c r="G28" s="136"/>
      <c r="H28" s="136"/>
      <c r="I28" s="137">
        <f t="shared" si="2"/>
        <v>0</v>
      </c>
      <c r="J28" s="138"/>
      <c r="K28" s="139" t="str">
        <f t="shared" si="3"/>
        <v/>
      </c>
      <c r="L28" s="140"/>
      <c r="M28" s="141"/>
      <c r="N28" s="134"/>
    </row>
    <row r="29" spans="2:14" s="135" customFormat="1" x14ac:dyDescent="0.3">
      <c r="B29" s="125"/>
      <c r="C29" s="126" t="str">
        <f>IF(Description_Activités!C27="","",Description_Activités!C27)</f>
        <v/>
      </c>
      <c r="D29" s="127" t="str">
        <f>IF(Description_Activités!D27="","",Description_Activités!D27)</f>
        <v/>
      </c>
      <c r="E29" s="136"/>
      <c r="F29" s="136"/>
      <c r="G29" s="136"/>
      <c r="H29" s="136"/>
      <c r="I29" s="137">
        <f t="shared" si="2"/>
        <v>0</v>
      </c>
      <c r="J29" s="138"/>
      <c r="K29" s="139" t="str">
        <f t="shared" si="3"/>
        <v/>
      </c>
      <c r="L29" s="140"/>
      <c r="M29" s="141"/>
      <c r="N29" s="134"/>
    </row>
    <row r="30" spans="2:14" s="135" customFormat="1" x14ac:dyDescent="0.3">
      <c r="B30" s="125"/>
      <c r="C30" s="126" t="str">
        <f>IF(Description_Activités!C28="","",Description_Activités!C28)</f>
        <v/>
      </c>
      <c r="D30" s="127" t="str">
        <f>IF(Description_Activités!D28="","",Description_Activités!D28)</f>
        <v/>
      </c>
      <c r="E30" s="136"/>
      <c r="F30" s="136"/>
      <c r="G30" s="136"/>
      <c r="H30" s="136"/>
      <c r="I30" s="137">
        <f t="shared" si="2"/>
        <v>0</v>
      </c>
      <c r="J30" s="138"/>
      <c r="K30" s="139" t="str">
        <f t="shared" si="3"/>
        <v/>
      </c>
      <c r="L30" s="140"/>
      <c r="M30" s="141"/>
      <c r="N30" s="134"/>
    </row>
    <row r="31" spans="2:14" s="135" customFormat="1" x14ac:dyDescent="0.3">
      <c r="B31" s="125"/>
      <c r="C31" s="126" t="str">
        <f>IF(Description_Activités!C29="","",Description_Activités!C29)</f>
        <v/>
      </c>
      <c r="D31" s="127" t="str">
        <f>IF(Description_Activités!D29="","",Description_Activités!D29)</f>
        <v/>
      </c>
      <c r="E31" s="136"/>
      <c r="F31" s="136"/>
      <c r="G31" s="136"/>
      <c r="H31" s="136"/>
      <c r="I31" s="137">
        <f t="shared" si="0"/>
        <v>0</v>
      </c>
      <c r="J31" s="138"/>
      <c r="K31" s="139" t="str">
        <f t="shared" si="1"/>
        <v/>
      </c>
      <c r="L31" s="140"/>
      <c r="M31" s="141"/>
      <c r="N31" s="134"/>
    </row>
    <row r="32" spans="2:14" s="135" customFormat="1" x14ac:dyDescent="0.3">
      <c r="B32" s="125"/>
      <c r="C32" s="126" t="str">
        <f>IF(Description_Activités!C30="","",Description_Activités!C30)</f>
        <v/>
      </c>
      <c r="D32" s="127" t="str">
        <f>IF(Description_Activités!D30="","",Description_Activités!D30)</f>
        <v/>
      </c>
      <c r="E32" s="136"/>
      <c r="F32" s="136"/>
      <c r="G32" s="136"/>
      <c r="H32" s="136"/>
      <c r="I32" s="137">
        <f t="shared" si="0"/>
        <v>0</v>
      </c>
      <c r="J32" s="138"/>
      <c r="K32" s="139" t="str">
        <f t="shared" si="1"/>
        <v/>
      </c>
      <c r="L32" s="140"/>
      <c r="M32" s="141"/>
      <c r="N32" s="134"/>
    </row>
    <row r="33" spans="2:14" s="135" customFormat="1" x14ac:dyDescent="0.3">
      <c r="B33" s="125"/>
      <c r="C33" s="126" t="str">
        <f>IF(Description_Activités!C31="","",Description_Activités!C31)</f>
        <v/>
      </c>
      <c r="D33" s="127" t="str">
        <f>IF(Description_Activités!D31="","",Description_Activités!D31)</f>
        <v/>
      </c>
      <c r="E33" s="136"/>
      <c r="F33" s="136"/>
      <c r="G33" s="136"/>
      <c r="H33" s="136"/>
      <c r="I33" s="137">
        <f t="shared" si="0"/>
        <v>0</v>
      </c>
      <c r="J33" s="138"/>
      <c r="K33" s="139" t="str">
        <f t="shared" si="1"/>
        <v/>
      </c>
      <c r="L33" s="140"/>
      <c r="M33" s="141"/>
      <c r="N33" s="134"/>
    </row>
    <row r="34" spans="2:14" s="135" customFormat="1" x14ac:dyDescent="0.3">
      <c r="B34" s="125"/>
      <c r="C34" s="126" t="str">
        <f>IF(Description_Activités!C32="","",Description_Activités!C32)</f>
        <v/>
      </c>
      <c r="D34" s="127" t="str">
        <f>IF(Description_Activités!D32="","",Description_Activités!D32)</f>
        <v/>
      </c>
      <c r="E34" s="136"/>
      <c r="F34" s="136"/>
      <c r="G34" s="136"/>
      <c r="H34" s="136"/>
      <c r="I34" s="137">
        <f t="shared" si="0"/>
        <v>0</v>
      </c>
      <c r="J34" s="138"/>
      <c r="K34" s="139" t="str">
        <f t="shared" si="1"/>
        <v/>
      </c>
      <c r="L34" s="140"/>
      <c r="M34" s="141"/>
      <c r="N34" s="134"/>
    </row>
    <row r="35" spans="2:14" s="135" customFormat="1" x14ac:dyDescent="0.3">
      <c r="B35" s="125"/>
      <c r="C35" s="126" t="str">
        <f>IF(Description_Activités!C33="","",Description_Activités!C33)</f>
        <v/>
      </c>
      <c r="D35" s="127" t="str">
        <f>IF(Description_Activités!D33="","",Description_Activités!D33)</f>
        <v/>
      </c>
      <c r="E35" s="136"/>
      <c r="F35" s="136"/>
      <c r="G35" s="136"/>
      <c r="H35" s="136"/>
      <c r="I35" s="137">
        <f t="shared" si="0"/>
        <v>0</v>
      </c>
      <c r="J35" s="138"/>
      <c r="K35" s="139" t="str">
        <f t="shared" si="1"/>
        <v/>
      </c>
      <c r="L35" s="140"/>
      <c r="M35" s="141"/>
      <c r="N35" s="134"/>
    </row>
    <row r="36" spans="2:14" s="135" customFormat="1" x14ac:dyDescent="0.3">
      <c r="B36" s="125"/>
      <c r="C36" s="126" t="str">
        <f>IF(Description_Activités!C34="","",Description_Activités!C34)</f>
        <v/>
      </c>
      <c r="D36" s="127" t="str">
        <f>IF(Description_Activités!D34="","",Description_Activités!D34)</f>
        <v/>
      </c>
      <c r="E36" s="136"/>
      <c r="F36" s="136"/>
      <c r="G36" s="136"/>
      <c r="H36" s="136"/>
      <c r="I36" s="137">
        <f t="shared" si="0"/>
        <v>0</v>
      </c>
      <c r="J36" s="138"/>
      <c r="K36" s="139" t="str">
        <f t="shared" si="1"/>
        <v/>
      </c>
      <c r="L36" s="140"/>
      <c r="M36" s="141"/>
      <c r="N36" s="134"/>
    </row>
    <row r="37" spans="2:14" s="135" customFormat="1" x14ac:dyDescent="0.3">
      <c r="B37" s="125"/>
      <c r="C37" s="126" t="str">
        <f>IF(Description_Activités!C35="","",Description_Activités!C35)</f>
        <v/>
      </c>
      <c r="D37" s="127" t="str">
        <f>IF(Description_Activités!D35="","",Description_Activités!D35)</f>
        <v/>
      </c>
      <c r="E37" s="136"/>
      <c r="F37" s="136"/>
      <c r="G37" s="136"/>
      <c r="H37" s="136"/>
      <c r="I37" s="137">
        <f t="shared" si="0"/>
        <v>0</v>
      </c>
      <c r="J37" s="138"/>
      <c r="K37" s="139" t="str">
        <f t="shared" si="1"/>
        <v/>
      </c>
      <c r="L37" s="140"/>
      <c r="M37" s="141"/>
      <c r="N37" s="134"/>
    </row>
    <row r="38" spans="2:14" s="135" customFormat="1" x14ac:dyDescent="0.3">
      <c r="B38" s="125"/>
      <c r="C38" s="126" t="str">
        <f>IF(Description_Activités!C36="","",Description_Activités!C36)</f>
        <v/>
      </c>
      <c r="D38" s="127" t="str">
        <f>IF(Description_Activités!D36="","",Description_Activités!D36)</f>
        <v/>
      </c>
      <c r="E38" s="136"/>
      <c r="F38" s="136"/>
      <c r="G38" s="136"/>
      <c r="H38" s="136"/>
      <c r="I38" s="137">
        <f t="shared" si="0"/>
        <v>0</v>
      </c>
      <c r="J38" s="138"/>
      <c r="K38" s="139" t="str">
        <f t="shared" si="1"/>
        <v/>
      </c>
      <c r="L38" s="140"/>
      <c r="M38" s="141"/>
      <c r="N38" s="134"/>
    </row>
    <row r="39" spans="2:14" s="135" customFormat="1" x14ac:dyDescent="0.3">
      <c r="B39" s="125"/>
      <c r="C39" s="126" t="str">
        <f>IF(Description_Activités!C37="","",Description_Activités!C37)</f>
        <v/>
      </c>
      <c r="D39" s="127" t="str">
        <f>IF(Description_Activités!D37="","",Description_Activités!D37)</f>
        <v/>
      </c>
      <c r="E39" s="136"/>
      <c r="F39" s="136"/>
      <c r="G39" s="136"/>
      <c r="H39" s="136"/>
      <c r="I39" s="137">
        <f t="shared" si="0"/>
        <v>0</v>
      </c>
      <c r="J39" s="138"/>
      <c r="K39" s="139" t="str">
        <f t="shared" si="1"/>
        <v/>
      </c>
      <c r="L39" s="140"/>
      <c r="M39" s="141"/>
      <c r="N39" s="134"/>
    </row>
    <row r="40" spans="2:14" s="135" customFormat="1" x14ac:dyDescent="0.3">
      <c r="B40" s="125"/>
      <c r="C40" s="126" t="str">
        <f>IF(Description_Activités!C38="","",Description_Activités!C38)</f>
        <v/>
      </c>
      <c r="D40" s="127" t="str">
        <f>IF(Description_Activités!D38="","",Description_Activités!D38)</f>
        <v/>
      </c>
      <c r="E40" s="136"/>
      <c r="F40" s="136"/>
      <c r="G40" s="136"/>
      <c r="H40" s="136"/>
      <c r="I40" s="137">
        <f t="shared" ref="I40:I41" si="4">SUM(E40:H40)</f>
        <v>0</v>
      </c>
      <c r="J40" s="138"/>
      <c r="K40" s="139" t="str">
        <f t="shared" ref="K40:K41" si="5">IF(J40="","",I40-J40)</f>
        <v/>
      </c>
      <c r="L40" s="140"/>
      <c r="M40" s="141"/>
      <c r="N40" s="134"/>
    </row>
    <row r="41" spans="2:14" s="135" customFormat="1" x14ac:dyDescent="0.3">
      <c r="B41" s="125"/>
      <c r="C41" s="126" t="str">
        <f>IF(Description_Activités!C39="","",Description_Activités!C39)</f>
        <v/>
      </c>
      <c r="D41" s="127" t="str">
        <f>IF(Description_Activités!D39="","",Description_Activités!D39)</f>
        <v/>
      </c>
      <c r="E41" s="136"/>
      <c r="F41" s="136"/>
      <c r="G41" s="136"/>
      <c r="H41" s="136"/>
      <c r="I41" s="137">
        <f t="shared" si="4"/>
        <v>0</v>
      </c>
      <c r="J41" s="138"/>
      <c r="K41" s="139" t="str">
        <f t="shared" si="5"/>
        <v/>
      </c>
      <c r="L41" s="140"/>
      <c r="M41" s="141"/>
      <c r="N41" s="134"/>
    </row>
    <row r="42" spans="2:14" s="135" customFormat="1" x14ac:dyDescent="0.3">
      <c r="B42" s="125"/>
      <c r="C42" s="126" t="str">
        <f>IF(Description_Activités!C40="","",Description_Activités!C40)</f>
        <v/>
      </c>
      <c r="D42" s="127" t="str">
        <f>IF(Description_Activités!D40="","",Description_Activités!D40)</f>
        <v/>
      </c>
      <c r="E42" s="136"/>
      <c r="F42" s="136"/>
      <c r="G42" s="136"/>
      <c r="H42" s="136"/>
      <c r="I42" s="137">
        <f t="shared" si="0"/>
        <v>0</v>
      </c>
      <c r="J42" s="138"/>
      <c r="K42" s="139" t="str">
        <f t="shared" si="1"/>
        <v/>
      </c>
      <c r="L42" s="140"/>
      <c r="M42" s="141"/>
      <c r="N42" s="134"/>
    </row>
    <row r="43" spans="2:14" s="135" customFormat="1" x14ac:dyDescent="0.3">
      <c r="B43" s="125"/>
      <c r="C43" s="126" t="str">
        <f>IF(Description_Activités!C41="","",Description_Activités!C41)</f>
        <v/>
      </c>
      <c r="D43" s="127" t="str">
        <f>IF(Description_Activités!D41="","",Description_Activités!D41)</f>
        <v/>
      </c>
      <c r="E43" s="136"/>
      <c r="F43" s="136"/>
      <c r="G43" s="136"/>
      <c r="H43" s="136"/>
      <c r="I43" s="137">
        <f t="shared" si="0"/>
        <v>0</v>
      </c>
      <c r="J43" s="138"/>
      <c r="K43" s="139" t="str">
        <f t="shared" si="1"/>
        <v/>
      </c>
      <c r="L43" s="140"/>
      <c r="M43" s="141"/>
      <c r="N43" s="134"/>
    </row>
    <row r="44" spans="2:14" s="135" customFormat="1" x14ac:dyDescent="0.3">
      <c r="B44" s="125"/>
      <c r="C44" s="126" t="str">
        <f>IF(Description_Activités!C42="","",Description_Activités!C42)</f>
        <v/>
      </c>
      <c r="D44" s="127" t="str">
        <f>IF(Description_Activités!D42="","",Description_Activités!D42)</f>
        <v/>
      </c>
      <c r="E44" s="136"/>
      <c r="F44" s="136"/>
      <c r="G44" s="136"/>
      <c r="H44" s="136"/>
      <c r="I44" s="137">
        <f t="shared" si="0"/>
        <v>0</v>
      </c>
      <c r="J44" s="138"/>
      <c r="K44" s="139" t="str">
        <f t="shared" si="1"/>
        <v/>
      </c>
      <c r="L44" s="140"/>
      <c r="M44" s="141"/>
      <c r="N44" s="134"/>
    </row>
    <row r="45" spans="2:14" s="135" customFormat="1" ht="14.4" thickBot="1" x14ac:dyDescent="0.35">
      <c r="B45" s="125"/>
      <c r="C45" s="126" t="str">
        <f>IF(Description_Activités!C43="","",Description_Activités!C43)</f>
        <v/>
      </c>
      <c r="D45" s="127" t="str">
        <f>IF(Description_Activités!D43="","",Description_Activités!D43)</f>
        <v/>
      </c>
      <c r="E45" s="142"/>
      <c r="F45" s="142"/>
      <c r="G45" s="142"/>
      <c r="H45" s="142"/>
      <c r="I45" s="143">
        <f t="shared" si="0"/>
        <v>0</v>
      </c>
      <c r="J45" s="144"/>
      <c r="K45" s="145" t="str">
        <f t="shared" si="1"/>
        <v/>
      </c>
      <c r="L45" s="146"/>
      <c r="M45" s="147"/>
      <c r="N45" s="134"/>
    </row>
    <row r="46" spans="2:14" s="54" customFormat="1" ht="30" customHeight="1" thickBot="1" x14ac:dyDescent="0.35">
      <c r="B46" s="65"/>
      <c r="C46" s="636" t="s">
        <v>221</v>
      </c>
      <c r="D46" s="637"/>
      <c r="E46" s="95">
        <f>SUM(E16:E45)</f>
        <v>0</v>
      </c>
      <c r="F46" s="95">
        <f t="shared" ref="F46:L46" si="6">SUM(F16:F45)</f>
        <v>0</v>
      </c>
      <c r="G46" s="95">
        <f t="shared" si="6"/>
        <v>0</v>
      </c>
      <c r="H46" s="96">
        <f t="shared" si="6"/>
        <v>0</v>
      </c>
      <c r="I46" s="97">
        <f t="shared" si="6"/>
        <v>0</v>
      </c>
      <c r="J46" s="98">
        <f t="shared" si="6"/>
        <v>0</v>
      </c>
      <c r="K46" s="99">
        <f t="shared" si="6"/>
        <v>0</v>
      </c>
      <c r="L46" s="99">
        <f t="shared" si="6"/>
        <v>0</v>
      </c>
      <c r="M46" s="100"/>
      <c r="N46" s="66"/>
    </row>
    <row r="47" spans="2:14" s="54" customFormat="1" ht="10.050000000000001" customHeight="1" thickBot="1" x14ac:dyDescent="0.35">
      <c r="B47" s="65"/>
      <c r="C47" s="83"/>
      <c r="D47" s="83"/>
      <c r="E47" s="101"/>
      <c r="F47" s="101"/>
      <c r="G47" s="101"/>
      <c r="H47" s="101"/>
      <c r="I47" s="101"/>
      <c r="J47" s="101"/>
      <c r="K47" s="101"/>
      <c r="L47" s="101"/>
      <c r="M47" s="101"/>
      <c r="N47" s="66"/>
    </row>
    <row r="48" spans="2:14" ht="67.05" customHeight="1" thickBot="1" x14ac:dyDescent="0.3">
      <c r="B48" s="67"/>
      <c r="C48" s="614" t="s">
        <v>168</v>
      </c>
      <c r="D48" s="615"/>
      <c r="E48" s="615"/>
      <c r="F48" s="615"/>
      <c r="G48" s="615"/>
      <c r="H48" s="620"/>
      <c r="I48" s="102" t="s">
        <v>169</v>
      </c>
      <c r="J48" s="90" t="s">
        <v>315</v>
      </c>
      <c r="K48" s="91" t="s">
        <v>316</v>
      </c>
      <c r="L48" s="91" t="s">
        <v>107</v>
      </c>
      <c r="M48" s="85" t="s">
        <v>167</v>
      </c>
      <c r="N48" s="103"/>
    </row>
    <row r="49" spans="2:17" s="54" customFormat="1" ht="24" customHeight="1" x14ac:dyDescent="0.3">
      <c r="B49" s="65"/>
      <c r="C49" s="642" t="s">
        <v>293</v>
      </c>
      <c r="D49" s="643"/>
      <c r="E49" s="643"/>
      <c r="F49" s="643"/>
      <c r="G49" s="643"/>
      <c r="H49" s="644"/>
      <c r="I49" s="40"/>
      <c r="J49" s="26"/>
      <c r="K49" s="94" t="str">
        <f t="shared" ref="K49:K54" si="7">IF(J49="","",I49-J49)</f>
        <v/>
      </c>
      <c r="L49" s="104"/>
      <c r="M49" s="105"/>
      <c r="N49" s="106"/>
      <c r="Q49" s="632" t="str">
        <f>IF(Q51="","",IF(Q51&gt;0,"Le montant maximal possible pour les salaires internes et les honoraires experts-conseils est de:",""))</f>
        <v/>
      </c>
    </row>
    <row r="50" spans="2:17" s="54" customFormat="1" ht="24" customHeight="1" x14ac:dyDescent="0.3">
      <c r="B50" s="65"/>
      <c r="C50" s="626" t="s">
        <v>25</v>
      </c>
      <c r="D50" s="627"/>
      <c r="E50" s="627"/>
      <c r="F50" s="627"/>
      <c r="G50" s="627"/>
      <c r="H50" s="628"/>
      <c r="I50" s="41"/>
      <c r="J50" s="26"/>
      <c r="K50" s="69" t="str">
        <f>IF(J50="","",I50-J50)</f>
        <v/>
      </c>
      <c r="L50" s="107"/>
      <c r="M50" s="108"/>
      <c r="N50" s="106"/>
      <c r="Q50" s="632"/>
    </row>
    <row r="51" spans="2:17" s="54" customFormat="1" ht="24" customHeight="1" x14ac:dyDescent="0.3">
      <c r="B51" s="65"/>
      <c r="C51" s="626" t="s">
        <v>170</v>
      </c>
      <c r="D51" s="627"/>
      <c r="E51" s="627"/>
      <c r="F51" s="627"/>
      <c r="G51" s="627"/>
      <c r="H51" s="628"/>
      <c r="I51" s="41"/>
      <c r="J51" s="26"/>
      <c r="K51" s="69" t="str">
        <f>IF(J51="","",I51-J51)</f>
        <v/>
      </c>
      <c r="L51" s="107"/>
      <c r="M51" s="108"/>
      <c r="N51" s="106"/>
      <c r="Q51" s="60" t="str">
        <f>IF(L57=0,"",IF(L57&gt;0,SUM(L46,L49,L50,L52,L53,L54)*0.5*0.25,""))</f>
        <v/>
      </c>
    </row>
    <row r="52" spans="2:17" s="54" customFormat="1" ht="24" customHeight="1" x14ac:dyDescent="0.3">
      <c r="B52" s="65"/>
      <c r="C52" s="629" t="s">
        <v>171</v>
      </c>
      <c r="D52" s="630"/>
      <c r="E52" s="630"/>
      <c r="F52" s="630"/>
      <c r="G52" s="630"/>
      <c r="H52" s="631"/>
      <c r="I52" s="41"/>
      <c r="J52" s="26"/>
      <c r="K52" s="69" t="str">
        <f t="shared" si="7"/>
        <v/>
      </c>
      <c r="L52" s="107"/>
      <c r="M52" s="108"/>
      <c r="N52" s="106"/>
    </row>
    <row r="53" spans="2:17" s="54" customFormat="1" ht="24" customHeight="1" x14ac:dyDescent="0.3">
      <c r="B53" s="65"/>
      <c r="C53" s="626" t="s">
        <v>172</v>
      </c>
      <c r="D53" s="627"/>
      <c r="E53" s="627"/>
      <c r="F53" s="627"/>
      <c r="G53" s="627"/>
      <c r="H53" s="628"/>
      <c r="I53" s="41"/>
      <c r="J53" s="26"/>
      <c r="K53" s="69" t="str">
        <f t="shared" si="7"/>
        <v/>
      </c>
      <c r="L53" s="107"/>
      <c r="M53" s="108"/>
      <c r="N53" s="106"/>
    </row>
    <row r="54" spans="2:17" s="54" customFormat="1" ht="24" customHeight="1" thickBot="1" x14ac:dyDescent="0.35">
      <c r="B54" s="65"/>
      <c r="C54" s="109" t="s">
        <v>173</v>
      </c>
      <c r="D54" s="633"/>
      <c r="E54" s="634"/>
      <c r="F54" s="634"/>
      <c r="G54" s="634"/>
      <c r="H54" s="635"/>
      <c r="I54" s="42"/>
      <c r="J54" s="32"/>
      <c r="K54" s="69" t="str">
        <f t="shared" si="7"/>
        <v/>
      </c>
      <c r="L54" s="110"/>
      <c r="M54" s="111"/>
      <c r="N54" s="106"/>
    </row>
    <row r="55" spans="2:17" ht="30" customHeight="1" thickBot="1" x14ac:dyDescent="0.3">
      <c r="B55" s="67"/>
      <c r="C55" s="638" t="s">
        <v>221</v>
      </c>
      <c r="D55" s="639"/>
      <c r="E55" s="639"/>
      <c r="F55" s="639"/>
      <c r="G55" s="639"/>
      <c r="H55" s="640"/>
      <c r="I55" s="112">
        <f>SUM(I49:I54)</f>
        <v>0</v>
      </c>
      <c r="J55" s="113">
        <f>SUM(J49:J54)</f>
        <v>0</v>
      </c>
      <c r="K55" s="114">
        <f>SUM(K49:K54)</f>
        <v>0</v>
      </c>
      <c r="L55" s="114">
        <f>SUM(L49:L54)</f>
        <v>0</v>
      </c>
      <c r="M55" s="115"/>
      <c r="N55" s="68"/>
    </row>
    <row r="56" spans="2:17" ht="10.050000000000001" customHeight="1" x14ac:dyDescent="0.25">
      <c r="B56" s="67"/>
      <c r="C56" s="83"/>
      <c r="D56" s="75"/>
      <c r="H56" s="75"/>
      <c r="I56" s="116"/>
      <c r="J56" s="117"/>
      <c r="K56" s="116"/>
      <c r="L56" s="116"/>
      <c r="N56" s="68"/>
    </row>
    <row r="57" spans="2:17" ht="36" customHeight="1" x14ac:dyDescent="0.25">
      <c r="B57" s="67"/>
      <c r="C57" s="641" t="s">
        <v>225</v>
      </c>
      <c r="D57" s="641"/>
      <c r="E57" s="641"/>
      <c r="F57" s="641"/>
      <c r="G57" s="641"/>
      <c r="H57" s="641"/>
      <c r="I57" s="118">
        <f>+I46+I55</f>
        <v>0</v>
      </c>
      <c r="J57" s="70">
        <f>+J46+J55</f>
        <v>0</v>
      </c>
      <c r="K57" s="71">
        <f>+K46+K55</f>
        <v>0</v>
      </c>
      <c r="L57" s="71">
        <f>+L46+L55</f>
        <v>0</v>
      </c>
      <c r="M57" s="119"/>
      <c r="N57" s="68"/>
    </row>
    <row r="58" spans="2:17" ht="10.050000000000001" customHeight="1" thickBot="1" x14ac:dyDescent="0.3">
      <c r="B58" s="12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21"/>
    </row>
    <row r="60" spans="2:17" s="54" customFormat="1" ht="18" customHeight="1" x14ac:dyDescent="0.3">
      <c r="C60" s="624" t="s">
        <v>321</v>
      </c>
      <c r="D60" s="625"/>
      <c r="M60" s="56" t="s">
        <v>48</v>
      </c>
    </row>
  </sheetData>
  <sheetProtection algorithmName="SHA-512" hashValue="jH9DdfOJkZJKgBJGLWad61b6SPMLJ57pKwOsL5kZgsuKRKp7iF5cVyBFIkqoKejyY64Vpv0ip4Ex5wasiGHTfg==" saltValue="l8+dYKfsNLrkYxO/mjMtyA==" spinCount="100000" sheet="1" objects="1" scenarios="1" formatRows="0"/>
  <mergeCells count="20">
    <mergeCell ref="Q49:Q50"/>
    <mergeCell ref="D54:H54"/>
    <mergeCell ref="C46:D46"/>
    <mergeCell ref="C55:H55"/>
    <mergeCell ref="C57:H57"/>
    <mergeCell ref="C49:H49"/>
    <mergeCell ref="C60:D60"/>
    <mergeCell ref="C50:H50"/>
    <mergeCell ref="C51:H51"/>
    <mergeCell ref="C52:H52"/>
    <mergeCell ref="C53:H53"/>
    <mergeCell ref="C14:J14"/>
    <mergeCell ref="K14:M14"/>
    <mergeCell ref="C48:H48"/>
    <mergeCell ref="G1:N1"/>
    <mergeCell ref="C7:M7"/>
    <mergeCell ref="C9:M9"/>
    <mergeCell ref="C10:M10"/>
    <mergeCell ref="C11:M11"/>
    <mergeCell ref="C12:M12"/>
  </mergeCells>
  <conditionalFormatting sqref="Q49:Q50">
    <cfRule type="containsText" dxfId="7" priority="1" operator="containsText" text="Le montant maximal possible pour les salaires internes et les honoraires experts-conseils est de:">
      <formula>NOT(ISERROR(SEARCH("Le montant maximal possible pour les salaires internes et les honoraires experts-conseils est de:",Q49)))</formula>
    </cfRule>
  </conditionalFormatting>
  <conditionalFormatting sqref="Q51">
    <cfRule type="notContainsBlanks" dxfId="6" priority="2">
      <formula>LEN(TRIM(Q51))&gt;0</formula>
    </cfRule>
  </conditionalFormatting>
  <dataValidations xWindow="1095" yWindow="709" count="12">
    <dataValidation type="whole" operator="greaterThan" allowBlank="1" showInputMessage="1" showErrorMessage="1" error="Veuillez inscrire un nombre entier sans décimale" prompt="Inscrire le montant total des salaires internes et des frais d'honoraires d'experts-conseils indépendants_x000a_La SODEC fera le calcul du maximum de 20% de l'aide accordée" sqref="I51" xr:uid="{943F4611-1217-410B-BA2E-D28555CE92E9}">
      <formula1>0</formula1>
    </dataValidation>
    <dataValidation type="whole" operator="greaterThan" allowBlank="1" showInputMessage="1" showErrorMessage="1" error="Entrer un nombre entier sans décimale" sqref="I54 J16:J45 J49:J54" xr:uid="{E5C7E95F-AC50-48B9-84BA-B22AF7D3F927}">
      <formula1>0</formula1>
    </dataValidation>
    <dataValidation type="whole" operator="greaterThan" allowBlank="1" showInputMessage="1" showErrorMessage="1" error="Entrer un nombre entier sans décimale" prompt="Frais admissibles seulement lorsqu'il n'y a pas de présence collective dans le marché soutenu par la SODEC" sqref="G16:H45" xr:uid="{407115A6-6D52-48E3-A408-41BE578CE76B}">
      <formula1>0</formula1>
    </dataValidation>
    <dataValidation type="whole" operator="greaterThan" allowBlank="1" showInputMessage="1" showErrorMessage="1" error="Entrer un nombre entier sans décimale" prompt="Transport international et local en classe économique_x000a_Hébergement sur les territoires visés" sqref="F16:F45" xr:uid="{C2F47CDB-3714-407C-BB2A-3501323F3F98}">
      <formula1>0</formula1>
    </dataValidation>
    <dataValidation type="whole" operator="greaterThan" allowBlank="1" showInputMessage="1" showErrorMessage="1" error="Entrer un nombre entier sans décimale" prompt="Frais liés aux activités de promotion incluant les frais pour la production de matériel promotionnel conçu pour les activités d'exportation" sqref="E16:E45" xr:uid="{0BB0C024-7296-46CB-B479-22DDD4B17648}">
      <formula1>0</formula1>
    </dataValidation>
    <dataValidation type="whole" operator="greaterThan" allowBlank="1" showInputMessage="1" showErrorMessage="1" error="Entrer un nombre entier sans décimale" prompt="Si pertinent" sqref="I53" xr:uid="{4A5736EF-D011-49C6-BBD3-C92EE57E7292}">
      <formula1>0</formula1>
    </dataValidation>
    <dataValidation type="whole" operator="greaterThan" allowBlank="1" showInputMessage="1" showErrorMessage="1" error="Entrer un nombre entier sans décimale" prompt="Frais juridiques liés aux ententes commerciales hors Québec" sqref="I52" xr:uid="{05BE931C-89E8-45EE-A533-90346614ACA2}">
      <formula1>0</formula1>
    </dataValidation>
    <dataValidation allowBlank="1" showInputMessage="1" showErrorMessage="1" prompt="Frais admissibles seulement lorsqu'il n'y a pas de présence collective dans le marché soutenu par la SODEC" sqref="G15:H15 N16:N45" xr:uid="{2CAC0BBC-C4FE-4748-8B02-54169C745657}"/>
    <dataValidation allowBlank="1" showInputMessage="1" showErrorMessage="1" prompt="Salaires des ressources humaines de l'entreprise liés aux activités de mise en oeuvre de la stratégie commerciale_x000a_Frais d'honoraires d'experts-conseils indépendants pour le travail effectué hors Québec et pour la négociation des ententes" sqref="C51" xr:uid="{8E745664-93F5-44C4-9195-D58A8D068F23}"/>
    <dataValidation type="whole" operator="greaterThan" allowBlank="1" showInputMessage="1" showErrorMessage="1" error="Entrer un nombre entier sans décimale" prompt="Frais d'inscription des films aux festivals" sqref="I49" xr:uid="{C4BACD3F-F689-42DB-9A50-44A4F465D1F6}">
      <formula1>0</formula1>
    </dataValidation>
    <dataValidation type="whole" operator="greaterThan" allowBlank="1" showInputMessage="1" showErrorMessage="1" error="Entrer un nombre entier sans décimale" prompt="Lorsque non soutenus par un autre fonds, pour 2 épisodes maximum par série ou minisérie, et la bande annonce dans le cas d'un long métrage" sqref="I50" xr:uid="{9ED3F616-4411-46AB-8945-DD5945473D7E}">
      <formula1>0</formula1>
    </dataValidation>
    <dataValidation type="whole" operator="lessThanOrEqual" allowBlank="1" showInputMessage="1" showErrorMessage="1" error="Le montant ne peut être supérieur au montant maximal calculé" sqref="L51" xr:uid="{36B391BF-16FC-4C97-8EF0-FD7CD6C23340}">
      <formula1>Q51</formula1>
    </dataValidation>
  </dataValidations>
  <hyperlinks>
    <hyperlink ref="C11:J11" location="Budget_Détaillé!C48" display="2. Inscrire les montants pour les autres frais liés à la stratégie cliquer ici" xr:uid="{B3F199F3-047E-43E0-BDE2-2BF25200F0BC}"/>
    <hyperlink ref="C12:J12" location="Formulaire_Demande!C118" display="3. Ensuite, retourner au Formulaire_Demande cliquer ici" xr:uid="{B71BED85-55A4-41D7-A94A-A1C67426830D}"/>
    <hyperlink ref="M60" location="Rapport_Final!D20" display="accès rapide au rapport final" xr:uid="{9FFBF4E3-E6FD-4A0C-B118-A5C1A70C3DB1}"/>
    <hyperlink ref="C60:D60" location="Formulaire_Demande!C118" display="Retour au Formulaire_Demande cliquer ici" xr:uid="{D268DB20-7AF7-4CED-B8B3-C594B5D6F60C}"/>
  </hyperlinks>
  <printOptions horizontalCentered="1"/>
  <pageMargins left="0.25" right="0.25" top="0.75" bottom="0.75" header="0.3" footer="0.3"/>
  <pageSetup paperSize="3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C1E35-A46A-4018-B630-5259FFB43366}">
  <sheetPr>
    <tabColor theme="4" tint="-0.249977111117893"/>
    <pageSetUpPr fitToPage="1"/>
  </sheetPr>
  <dimension ref="B1:P117"/>
  <sheetViews>
    <sheetView showGridLines="0" zoomScaleNormal="100" workbookViewId="0">
      <selection activeCell="C7" sqref="C7:G7"/>
    </sheetView>
  </sheetViews>
  <sheetFormatPr baseColWidth="10" defaultColWidth="10.77734375" defaultRowHeight="14.4" x14ac:dyDescent="0.3"/>
  <cols>
    <col min="1" max="1" width="1.5546875" customWidth="1"/>
    <col min="2" max="2" width="2.5546875" customWidth="1"/>
    <col min="3" max="3" width="40.109375" customWidth="1"/>
    <col min="4" max="4" width="20.21875" customWidth="1"/>
    <col min="5" max="5" width="15.33203125" customWidth="1"/>
    <col min="6" max="6" width="62.21875" customWidth="1"/>
    <col min="7" max="7" width="14.44140625" style="351" customWidth="1"/>
    <col min="8" max="8" width="2.5546875" customWidth="1"/>
    <col min="9" max="9" width="1.6640625" customWidth="1"/>
    <col min="13" max="13" width="15.33203125" style="349" customWidth="1"/>
    <col min="14" max="14" width="11.77734375" style="349" customWidth="1"/>
    <col min="15" max="15" width="10.109375" style="353" customWidth="1"/>
  </cols>
  <sheetData>
    <row r="1" spans="2:16" s="54" customFormat="1" ht="38.1" customHeight="1" x14ac:dyDescent="0.3">
      <c r="D1" s="563" t="s">
        <v>329</v>
      </c>
      <c r="E1" s="563"/>
      <c r="F1" s="563"/>
      <c r="G1" s="563"/>
      <c r="H1" s="563"/>
      <c r="I1" s="151"/>
      <c r="M1" s="344"/>
      <c r="N1" s="344"/>
      <c r="O1" s="344"/>
    </row>
    <row r="2" spans="2:16" s="54" customFormat="1" ht="18" customHeight="1" x14ac:dyDescent="0.3">
      <c r="G2" s="2"/>
      <c r="H2" s="63" t="s">
        <v>26</v>
      </c>
      <c r="M2" s="344"/>
      <c r="N2" s="344"/>
      <c r="O2" s="344"/>
    </row>
    <row r="3" spans="2:16" s="54" customFormat="1" ht="18" customHeight="1" x14ac:dyDescent="0.3">
      <c r="C3" s="154"/>
      <c r="D3" s="154"/>
      <c r="F3" s="154"/>
      <c r="G3" s="345"/>
      <c r="H3" s="64" t="s">
        <v>282</v>
      </c>
      <c r="M3" s="344"/>
      <c r="N3" s="344"/>
      <c r="O3" s="344"/>
    </row>
    <row r="4" spans="2:16" s="54" customFormat="1" ht="12" customHeight="1" x14ac:dyDescent="0.3">
      <c r="C4" s="154"/>
      <c r="D4" s="154"/>
      <c r="F4" s="154"/>
      <c r="G4" s="345"/>
      <c r="H4" s="150" t="str">
        <f>Formulaire_Demande!K4</f>
        <v>dernière mise à jour : 30 mai 2024</v>
      </c>
      <c r="M4" s="344"/>
      <c r="N4" s="344"/>
      <c r="O4" s="344"/>
    </row>
    <row r="5" spans="2:16" s="54" customFormat="1" ht="10.050000000000001" customHeight="1" thickBot="1" x14ac:dyDescent="0.35">
      <c r="G5" s="2"/>
      <c r="H5" s="153"/>
      <c r="M5" s="344"/>
      <c r="N5" s="344"/>
      <c r="O5" s="344"/>
    </row>
    <row r="6" spans="2:16" s="54" customFormat="1" ht="10.050000000000001" customHeight="1" x14ac:dyDescent="0.3">
      <c r="B6" s="157"/>
      <c r="C6" s="169"/>
      <c r="D6" s="169"/>
      <c r="E6" s="171"/>
      <c r="F6" s="169"/>
      <c r="G6" s="346"/>
      <c r="H6" s="172"/>
      <c r="M6" s="344"/>
      <c r="N6" s="344"/>
      <c r="O6" s="344"/>
    </row>
    <row r="7" spans="2:16" s="54" customFormat="1" ht="28.05" customHeight="1" x14ac:dyDescent="0.3">
      <c r="B7" s="65"/>
      <c r="C7" s="484" t="s">
        <v>266</v>
      </c>
      <c r="D7" s="485"/>
      <c r="E7" s="485"/>
      <c r="F7" s="485"/>
      <c r="G7" s="485"/>
      <c r="H7" s="161"/>
      <c r="I7" s="153"/>
      <c r="M7" s="344"/>
      <c r="N7" s="344"/>
      <c r="O7" s="344"/>
    </row>
    <row r="8" spans="2:16" s="54" customFormat="1" ht="10.050000000000001" customHeight="1" x14ac:dyDescent="0.3">
      <c r="B8" s="65"/>
      <c r="C8" s="173"/>
      <c r="D8" s="173"/>
      <c r="E8" s="173"/>
      <c r="F8" s="173"/>
      <c r="G8" s="173"/>
      <c r="H8" s="161"/>
      <c r="I8" s="153"/>
      <c r="M8" s="344"/>
      <c r="N8" s="344"/>
      <c r="O8" s="344"/>
    </row>
    <row r="9" spans="2:16" s="54" customFormat="1" ht="18" customHeight="1" x14ac:dyDescent="0.3">
      <c r="B9" s="65"/>
      <c r="C9" s="646" t="s">
        <v>284</v>
      </c>
      <c r="D9" s="647"/>
      <c r="E9" s="647"/>
      <c r="F9" s="647"/>
      <c r="G9" s="648"/>
      <c r="H9" s="161"/>
      <c r="I9" s="153"/>
      <c r="M9" s="344"/>
      <c r="N9" s="344"/>
      <c r="O9" s="344"/>
    </row>
    <row r="10" spans="2:16" s="54" customFormat="1" ht="18" customHeight="1" x14ac:dyDescent="0.3">
      <c r="B10" s="65"/>
      <c r="C10" s="649" t="s">
        <v>286</v>
      </c>
      <c r="D10" s="650"/>
      <c r="E10" s="650"/>
      <c r="F10" s="650"/>
      <c r="G10" s="651"/>
      <c r="H10" s="161"/>
      <c r="I10" s="153"/>
      <c r="M10" s="344"/>
      <c r="N10" s="344"/>
      <c r="O10" s="344"/>
    </row>
    <row r="11" spans="2:16" s="54" customFormat="1" ht="10.050000000000001" customHeight="1" x14ac:dyDescent="0.3">
      <c r="B11" s="65"/>
      <c r="C11" s="173"/>
      <c r="D11" s="173"/>
      <c r="E11" s="173"/>
      <c r="F11" s="173"/>
      <c r="G11" s="173"/>
      <c r="H11" s="161"/>
      <c r="I11" s="153"/>
      <c r="M11" s="344"/>
      <c r="N11" s="344"/>
      <c r="O11" s="344"/>
    </row>
    <row r="12" spans="2:16" s="54" customFormat="1" ht="22.05" customHeight="1" x14ac:dyDescent="0.3">
      <c r="B12" s="65"/>
      <c r="C12" s="605" t="s">
        <v>46</v>
      </c>
      <c r="D12" s="605"/>
      <c r="E12" s="605"/>
      <c r="F12" s="605"/>
      <c r="G12" s="605"/>
      <c r="H12" s="161"/>
      <c r="I12" s="153"/>
      <c r="M12" s="344"/>
      <c r="N12" s="344"/>
      <c r="O12" s="344"/>
    </row>
    <row r="13" spans="2:16" s="54" customFormat="1" ht="46.5" customHeight="1" x14ac:dyDescent="0.3">
      <c r="B13" s="65"/>
      <c r="C13" s="645" t="s">
        <v>328</v>
      </c>
      <c r="D13" s="645"/>
      <c r="E13" s="645"/>
      <c r="F13" s="645"/>
      <c r="G13" s="645"/>
      <c r="H13" s="161"/>
      <c r="I13" s="153"/>
      <c r="J13" s="122"/>
      <c r="M13" s="344"/>
      <c r="N13" s="344"/>
      <c r="O13" s="344"/>
    </row>
    <row r="14" spans="2:16" s="54" customFormat="1" ht="24" customHeight="1" x14ac:dyDescent="0.3">
      <c r="B14" s="65"/>
      <c r="C14" s="645" t="s">
        <v>153</v>
      </c>
      <c r="D14" s="645"/>
      <c r="E14" s="645"/>
      <c r="F14" s="645"/>
      <c r="G14" s="645"/>
      <c r="H14" s="161"/>
      <c r="I14" s="153"/>
      <c r="K14" s="190"/>
      <c r="M14" s="344"/>
      <c r="N14" s="344"/>
      <c r="O14" s="344"/>
    </row>
    <row r="15" spans="2:16" s="54" customFormat="1" ht="10.050000000000001" customHeight="1" x14ac:dyDescent="0.3">
      <c r="B15" s="65"/>
      <c r="C15" s="173"/>
      <c r="D15" s="173"/>
      <c r="E15" s="173"/>
      <c r="F15" s="173"/>
      <c r="G15" s="173"/>
      <c r="H15" s="161"/>
      <c r="I15" s="153"/>
      <c r="M15" s="344"/>
      <c r="N15" s="344"/>
      <c r="O15" s="344"/>
    </row>
    <row r="16" spans="2:16" s="190" customFormat="1" ht="65.55" customHeight="1" x14ac:dyDescent="0.3">
      <c r="B16" s="315"/>
      <c r="C16" s="316" t="s">
        <v>275</v>
      </c>
      <c r="D16" s="316" t="s">
        <v>62</v>
      </c>
      <c r="E16" s="259" t="s">
        <v>304</v>
      </c>
      <c r="F16" s="316" t="s">
        <v>318</v>
      </c>
      <c r="G16" s="259" t="s">
        <v>283</v>
      </c>
      <c r="H16" s="318"/>
      <c r="M16" s="347" t="s">
        <v>287</v>
      </c>
      <c r="N16" s="347" t="s">
        <v>279</v>
      </c>
      <c r="O16" s="347" t="s">
        <v>285</v>
      </c>
      <c r="P16" s="348"/>
    </row>
    <row r="17" spans="2:16" x14ac:dyDescent="0.3">
      <c r="B17" s="321"/>
      <c r="C17" s="33"/>
      <c r="D17" s="34"/>
      <c r="E17" s="45"/>
      <c r="F17" s="53"/>
      <c r="G17" s="59"/>
      <c r="H17" s="322"/>
      <c r="M17" s="349" t="str">
        <f>IF(C17="","",C17)</f>
        <v/>
      </c>
      <c r="N17" s="350" t="str">
        <f>IFERROR(VLOOKUP(F17,Paramètres!L:M,2,FALSE),"")</f>
        <v/>
      </c>
      <c r="O17" s="350" t="str">
        <f t="shared" ref="O17:O48" si="0">IF(AND(N17=1,G17="Oui"),4,
IF(AND(N17=1,G17="Non"),2,
IF(AND(N17=2,G17="Oui"),2,
IF(AND(N17=2,G17="Non"),1,""))))</f>
        <v/>
      </c>
      <c r="P17" s="351"/>
    </row>
    <row r="18" spans="2:16" x14ac:dyDescent="0.3">
      <c r="B18" s="321"/>
      <c r="C18" s="33"/>
      <c r="D18" s="34"/>
      <c r="E18" s="45"/>
      <c r="F18" s="53"/>
      <c r="G18" s="59"/>
      <c r="H18" s="322"/>
      <c r="M18" s="349" t="str">
        <f t="shared" ref="M18:M81" si="1">IF(C18="","",C18)</f>
        <v/>
      </c>
      <c r="N18" s="350" t="str">
        <f>IFERROR(VLOOKUP(F18,Paramètres!L:M,2,FALSE),"")</f>
        <v/>
      </c>
      <c r="O18" s="350" t="str">
        <f t="shared" si="0"/>
        <v/>
      </c>
    </row>
    <row r="19" spans="2:16" x14ac:dyDescent="0.3">
      <c r="B19" s="321"/>
      <c r="C19" s="33"/>
      <c r="D19" s="34"/>
      <c r="E19" s="45"/>
      <c r="F19" s="53"/>
      <c r="G19" s="59"/>
      <c r="H19" s="322"/>
      <c r="M19" s="349" t="str">
        <f t="shared" si="1"/>
        <v/>
      </c>
      <c r="N19" s="350" t="str">
        <f>IFERROR(VLOOKUP(F19,Paramètres!L:M,2,FALSE),"")</f>
        <v/>
      </c>
      <c r="O19" s="350" t="str">
        <f t="shared" si="0"/>
        <v/>
      </c>
    </row>
    <row r="20" spans="2:16" x14ac:dyDescent="0.3">
      <c r="B20" s="321"/>
      <c r="C20" s="33"/>
      <c r="D20" s="34"/>
      <c r="E20" s="45"/>
      <c r="F20" s="53"/>
      <c r="G20" s="59"/>
      <c r="H20" s="322"/>
      <c r="M20" s="349" t="str">
        <f t="shared" si="1"/>
        <v/>
      </c>
      <c r="N20" s="350" t="str">
        <f>IFERROR(VLOOKUP(F20,Paramètres!L:M,2,FALSE),"")</f>
        <v/>
      </c>
      <c r="O20" s="350" t="str">
        <f t="shared" si="0"/>
        <v/>
      </c>
    </row>
    <row r="21" spans="2:16" x14ac:dyDescent="0.3">
      <c r="B21" s="321"/>
      <c r="C21" s="33"/>
      <c r="D21" s="34"/>
      <c r="E21" s="45"/>
      <c r="F21" s="53"/>
      <c r="G21" s="59"/>
      <c r="H21" s="322"/>
      <c r="M21" s="349" t="str">
        <f t="shared" si="1"/>
        <v/>
      </c>
      <c r="N21" s="350" t="str">
        <f>IFERROR(VLOOKUP(F21,Paramètres!L:M,2,FALSE),"")</f>
        <v/>
      </c>
      <c r="O21" s="350" t="str">
        <f t="shared" si="0"/>
        <v/>
      </c>
    </row>
    <row r="22" spans="2:16" x14ac:dyDescent="0.3">
      <c r="B22" s="321"/>
      <c r="C22" s="33"/>
      <c r="D22" s="34"/>
      <c r="E22" s="45"/>
      <c r="F22" s="53"/>
      <c r="G22" s="59"/>
      <c r="H22" s="322"/>
      <c r="M22" s="349" t="str">
        <f t="shared" si="1"/>
        <v/>
      </c>
      <c r="N22" s="350" t="str">
        <f>IFERROR(VLOOKUP(F22,Paramètres!L:M,2,FALSE),"")</f>
        <v/>
      </c>
      <c r="O22" s="350" t="str">
        <f t="shared" si="0"/>
        <v/>
      </c>
    </row>
    <row r="23" spans="2:16" x14ac:dyDescent="0.3">
      <c r="B23" s="321"/>
      <c r="C23" s="33"/>
      <c r="D23" s="34"/>
      <c r="E23" s="45"/>
      <c r="F23" s="53"/>
      <c r="G23" s="59"/>
      <c r="H23" s="322"/>
      <c r="M23" s="349" t="str">
        <f t="shared" si="1"/>
        <v/>
      </c>
      <c r="N23" s="350" t="str">
        <f>IFERROR(VLOOKUP(F23,Paramètres!L:M,2,FALSE),"")</f>
        <v/>
      </c>
      <c r="O23" s="350" t="str">
        <f t="shared" si="0"/>
        <v/>
      </c>
    </row>
    <row r="24" spans="2:16" x14ac:dyDescent="0.3">
      <c r="B24" s="321"/>
      <c r="C24" s="33"/>
      <c r="D24" s="34"/>
      <c r="E24" s="45"/>
      <c r="F24" s="53"/>
      <c r="G24" s="59"/>
      <c r="H24" s="322"/>
      <c r="M24" s="349" t="str">
        <f t="shared" si="1"/>
        <v/>
      </c>
      <c r="N24" s="350" t="str">
        <f>IFERROR(VLOOKUP(F24,Paramètres!L:M,2,FALSE),"")</f>
        <v/>
      </c>
      <c r="O24" s="350" t="str">
        <f t="shared" si="0"/>
        <v/>
      </c>
    </row>
    <row r="25" spans="2:16" x14ac:dyDescent="0.3">
      <c r="B25" s="321"/>
      <c r="C25" s="33"/>
      <c r="D25" s="34"/>
      <c r="E25" s="45"/>
      <c r="F25" s="53"/>
      <c r="G25" s="59"/>
      <c r="H25" s="322"/>
      <c r="M25" s="349" t="str">
        <f t="shared" si="1"/>
        <v/>
      </c>
      <c r="N25" s="350" t="str">
        <f>IFERROR(VLOOKUP(F25,Paramètres!L:M,2,FALSE),"")</f>
        <v/>
      </c>
      <c r="O25" s="350" t="str">
        <f t="shared" si="0"/>
        <v/>
      </c>
    </row>
    <row r="26" spans="2:16" x14ac:dyDescent="0.3">
      <c r="B26" s="321"/>
      <c r="C26" s="33"/>
      <c r="D26" s="34"/>
      <c r="E26" s="45"/>
      <c r="F26" s="53"/>
      <c r="G26" s="59"/>
      <c r="H26" s="322"/>
      <c r="M26" s="349" t="str">
        <f t="shared" si="1"/>
        <v/>
      </c>
      <c r="N26" s="350" t="str">
        <f>IFERROR(VLOOKUP(F26,Paramètres!L:M,2,FALSE),"")</f>
        <v/>
      </c>
      <c r="O26" s="350" t="str">
        <f t="shared" si="0"/>
        <v/>
      </c>
    </row>
    <row r="27" spans="2:16" x14ac:dyDescent="0.3">
      <c r="B27" s="321"/>
      <c r="C27" s="33"/>
      <c r="D27" s="34"/>
      <c r="E27" s="45"/>
      <c r="F27" s="53"/>
      <c r="G27" s="59"/>
      <c r="H27" s="322"/>
      <c r="M27" s="349" t="str">
        <f t="shared" si="1"/>
        <v/>
      </c>
      <c r="N27" s="350" t="str">
        <f>IFERROR(VLOOKUP(F27,Paramètres!L:M,2,FALSE),"")</f>
        <v/>
      </c>
      <c r="O27" s="350" t="str">
        <f t="shared" si="0"/>
        <v/>
      </c>
    </row>
    <row r="28" spans="2:16" x14ac:dyDescent="0.3">
      <c r="B28" s="321"/>
      <c r="C28" s="33"/>
      <c r="D28" s="34"/>
      <c r="E28" s="45"/>
      <c r="F28" s="53"/>
      <c r="G28" s="59"/>
      <c r="H28" s="322"/>
      <c r="M28" s="349" t="str">
        <f t="shared" si="1"/>
        <v/>
      </c>
      <c r="N28" s="350" t="str">
        <f>IFERROR(VLOOKUP(F28,Paramètres!L:M,2,FALSE),"")</f>
        <v/>
      </c>
      <c r="O28" s="350" t="str">
        <f t="shared" si="0"/>
        <v/>
      </c>
    </row>
    <row r="29" spans="2:16" x14ac:dyDescent="0.3">
      <c r="B29" s="321"/>
      <c r="C29" s="33"/>
      <c r="D29" s="34"/>
      <c r="E29" s="45"/>
      <c r="F29" s="53"/>
      <c r="G29" s="59"/>
      <c r="H29" s="322"/>
      <c r="M29" s="349" t="str">
        <f t="shared" si="1"/>
        <v/>
      </c>
      <c r="N29" s="350" t="str">
        <f>IFERROR(VLOOKUP(F29,Paramètres!L:M,2,FALSE),"")</f>
        <v/>
      </c>
      <c r="O29" s="350" t="str">
        <f t="shared" si="0"/>
        <v/>
      </c>
    </row>
    <row r="30" spans="2:16" x14ac:dyDescent="0.3">
      <c r="B30" s="321"/>
      <c r="C30" s="33"/>
      <c r="D30" s="34"/>
      <c r="E30" s="45"/>
      <c r="F30" s="53"/>
      <c r="G30" s="59"/>
      <c r="H30" s="322"/>
      <c r="M30" s="349" t="str">
        <f t="shared" si="1"/>
        <v/>
      </c>
      <c r="N30" s="350" t="str">
        <f>IFERROR(VLOOKUP(F30,Paramètres!L:M,2,FALSE),"")</f>
        <v/>
      </c>
      <c r="O30" s="350" t="str">
        <f t="shared" si="0"/>
        <v/>
      </c>
    </row>
    <row r="31" spans="2:16" x14ac:dyDescent="0.3">
      <c r="B31" s="321"/>
      <c r="C31" s="33"/>
      <c r="D31" s="34"/>
      <c r="E31" s="45"/>
      <c r="F31" s="53"/>
      <c r="G31" s="59"/>
      <c r="H31" s="322"/>
      <c r="M31" s="349" t="str">
        <f t="shared" si="1"/>
        <v/>
      </c>
      <c r="N31" s="350" t="str">
        <f>IFERROR(VLOOKUP(F31,Paramètres!L:M,2,FALSE),"")</f>
        <v/>
      </c>
      <c r="O31" s="350" t="str">
        <f t="shared" si="0"/>
        <v/>
      </c>
    </row>
    <row r="32" spans="2:16" x14ac:dyDescent="0.3">
      <c r="B32" s="321"/>
      <c r="C32" s="33"/>
      <c r="D32" s="36"/>
      <c r="E32" s="45"/>
      <c r="F32" s="53"/>
      <c r="G32" s="59"/>
      <c r="H32" s="322"/>
      <c r="M32" s="349" t="str">
        <f t="shared" si="1"/>
        <v/>
      </c>
      <c r="N32" s="350" t="str">
        <f>IFERROR(VLOOKUP(F32,Paramètres!L:M,2,FALSE),"")</f>
        <v/>
      </c>
      <c r="O32" s="350" t="str">
        <f t="shared" si="0"/>
        <v/>
      </c>
    </row>
    <row r="33" spans="2:15" x14ac:dyDescent="0.3">
      <c r="B33" s="321"/>
      <c r="C33" s="33"/>
      <c r="D33" s="34"/>
      <c r="E33" s="45"/>
      <c r="F33" s="53"/>
      <c r="G33" s="59"/>
      <c r="H33" s="322"/>
      <c r="M33" s="349" t="str">
        <f t="shared" si="1"/>
        <v/>
      </c>
      <c r="N33" s="350" t="str">
        <f>IFERROR(VLOOKUP(F33,Paramètres!L:M,2,FALSE),"")</f>
        <v/>
      </c>
      <c r="O33" s="350" t="str">
        <f t="shared" si="0"/>
        <v/>
      </c>
    </row>
    <row r="34" spans="2:15" x14ac:dyDescent="0.3">
      <c r="B34" s="321"/>
      <c r="C34" s="33"/>
      <c r="D34" s="34"/>
      <c r="E34" s="45"/>
      <c r="F34" s="53"/>
      <c r="G34" s="59"/>
      <c r="H34" s="322"/>
      <c r="M34" s="349" t="str">
        <f t="shared" si="1"/>
        <v/>
      </c>
      <c r="N34" s="350" t="str">
        <f>IFERROR(VLOOKUP(F34,Paramètres!L:M,2,FALSE),"")</f>
        <v/>
      </c>
      <c r="O34" s="350" t="str">
        <f t="shared" si="0"/>
        <v/>
      </c>
    </row>
    <row r="35" spans="2:15" x14ac:dyDescent="0.3">
      <c r="B35" s="321"/>
      <c r="C35" s="33"/>
      <c r="D35" s="34"/>
      <c r="E35" s="45"/>
      <c r="F35" s="53"/>
      <c r="G35" s="59"/>
      <c r="H35" s="322"/>
      <c r="M35" s="349" t="str">
        <f t="shared" si="1"/>
        <v/>
      </c>
      <c r="N35" s="350" t="str">
        <f>IFERROR(VLOOKUP(F35,Paramètres!L:M,2,FALSE),"")</f>
        <v/>
      </c>
      <c r="O35" s="350" t="str">
        <f t="shared" si="0"/>
        <v/>
      </c>
    </row>
    <row r="36" spans="2:15" x14ac:dyDescent="0.3">
      <c r="B36" s="321"/>
      <c r="C36" s="33"/>
      <c r="D36" s="34"/>
      <c r="E36" s="45"/>
      <c r="F36" s="53"/>
      <c r="G36" s="59"/>
      <c r="H36" s="322"/>
      <c r="M36" s="349" t="str">
        <f t="shared" si="1"/>
        <v/>
      </c>
      <c r="N36" s="350" t="str">
        <f>IFERROR(VLOOKUP(F36,Paramètres!L:M,2,FALSE),"")</f>
        <v/>
      </c>
      <c r="O36" s="350" t="str">
        <f t="shared" si="0"/>
        <v/>
      </c>
    </row>
    <row r="37" spans="2:15" x14ac:dyDescent="0.3">
      <c r="B37" s="321"/>
      <c r="C37" s="33"/>
      <c r="D37" s="34"/>
      <c r="E37" s="45"/>
      <c r="F37" s="53"/>
      <c r="G37" s="59"/>
      <c r="H37" s="322"/>
      <c r="M37" s="349" t="str">
        <f t="shared" si="1"/>
        <v/>
      </c>
      <c r="N37" s="350" t="str">
        <f>IFERROR(VLOOKUP(F37,Paramètres!L:M,2,FALSE),"")</f>
        <v/>
      </c>
      <c r="O37" s="350" t="str">
        <f t="shared" si="0"/>
        <v/>
      </c>
    </row>
    <row r="38" spans="2:15" x14ac:dyDescent="0.3">
      <c r="B38" s="321"/>
      <c r="C38" s="33"/>
      <c r="D38" s="34"/>
      <c r="E38" s="45"/>
      <c r="F38" s="53"/>
      <c r="G38" s="59"/>
      <c r="H38" s="322"/>
      <c r="M38" s="349" t="str">
        <f t="shared" si="1"/>
        <v/>
      </c>
      <c r="N38" s="350" t="str">
        <f>IFERROR(VLOOKUP(F38,Paramètres!L:M,2,FALSE),"")</f>
        <v/>
      </c>
      <c r="O38" s="350" t="str">
        <f t="shared" si="0"/>
        <v/>
      </c>
    </row>
    <row r="39" spans="2:15" x14ac:dyDescent="0.3">
      <c r="B39" s="321"/>
      <c r="C39" s="33"/>
      <c r="D39" s="34"/>
      <c r="E39" s="45"/>
      <c r="F39" s="53"/>
      <c r="G39" s="59"/>
      <c r="H39" s="322"/>
      <c r="M39" s="349" t="str">
        <f t="shared" si="1"/>
        <v/>
      </c>
      <c r="N39" s="350" t="str">
        <f>IFERROR(VLOOKUP(F39,Paramètres!L:M,2,FALSE),"")</f>
        <v/>
      </c>
      <c r="O39" s="350" t="str">
        <f t="shared" si="0"/>
        <v/>
      </c>
    </row>
    <row r="40" spans="2:15" x14ac:dyDescent="0.3">
      <c r="B40" s="321"/>
      <c r="C40" s="33"/>
      <c r="D40" s="34"/>
      <c r="E40" s="45"/>
      <c r="F40" s="53"/>
      <c r="G40" s="59"/>
      <c r="H40" s="322"/>
      <c r="M40" s="349" t="str">
        <f t="shared" si="1"/>
        <v/>
      </c>
      <c r="N40" s="350" t="str">
        <f>IFERROR(VLOOKUP(F40,Paramètres!L:M,2,FALSE),"")</f>
        <v/>
      </c>
      <c r="O40" s="350" t="str">
        <f t="shared" si="0"/>
        <v/>
      </c>
    </row>
    <row r="41" spans="2:15" x14ac:dyDescent="0.3">
      <c r="B41" s="321"/>
      <c r="C41" s="33"/>
      <c r="D41" s="34"/>
      <c r="E41" s="45"/>
      <c r="F41" s="53"/>
      <c r="G41" s="59"/>
      <c r="H41" s="322"/>
      <c r="M41" s="349" t="str">
        <f t="shared" si="1"/>
        <v/>
      </c>
      <c r="N41" s="350" t="str">
        <f>IFERROR(VLOOKUP(F41,Paramètres!L:M,2,FALSE),"")</f>
        <v/>
      </c>
      <c r="O41" s="350" t="str">
        <f t="shared" si="0"/>
        <v/>
      </c>
    </row>
    <row r="42" spans="2:15" x14ac:dyDescent="0.3">
      <c r="B42" s="321"/>
      <c r="C42" s="33"/>
      <c r="D42" s="34"/>
      <c r="E42" s="45"/>
      <c r="F42" s="53"/>
      <c r="G42" s="59"/>
      <c r="H42" s="322"/>
      <c r="M42" s="349" t="str">
        <f t="shared" si="1"/>
        <v/>
      </c>
      <c r="N42" s="350" t="str">
        <f>IFERROR(VLOOKUP(F42,Paramètres!L:M,2,FALSE),"")</f>
        <v/>
      </c>
      <c r="O42" s="350" t="str">
        <f t="shared" si="0"/>
        <v/>
      </c>
    </row>
    <row r="43" spans="2:15" x14ac:dyDescent="0.3">
      <c r="B43" s="321"/>
      <c r="C43" s="33"/>
      <c r="D43" s="34"/>
      <c r="E43" s="45"/>
      <c r="F43" s="53"/>
      <c r="G43" s="59"/>
      <c r="H43" s="322"/>
      <c r="M43" s="349" t="str">
        <f t="shared" si="1"/>
        <v/>
      </c>
      <c r="N43" s="350" t="str">
        <f>IFERROR(VLOOKUP(F43,Paramètres!L:M,2,FALSE),"")</f>
        <v/>
      </c>
      <c r="O43" s="350" t="str">
        <f t="shared" si="0"/>
        <v/>
      </c>
    </row>
    <row r="44" spans="2:15" x14ac:dyDescent="0.3">
      <c r="B44" s="321"/>
      <c r="C44" s="33"/>
      <c r="D44" s="34"/>
      <c r="E44" s="45"/>
      <c r="F44" s="53"/>
      <c r="G44" s="59"/>
      <c r="H44" s="322"/>
      <c r="M44" s="349" t="str">
        <f t="shared" si="1"/>
        <v/>
      </c>
      <c r="N44" s="350" t="str">
        <f>IFERROR(VLOOKUP(F44,Paramètres!L:M,2,FALSE),"")</f>
        <v/>
      </c>
      <c r="O44" s="350" t="str">
        <f t="shared" si="0"/>
        <v/>
      </c>
    </row>
    <row r="45" spans="2:15" x14ac:dyDescent="0.3">
      <c r="B45" s="321"/>
      <c r="C45" s="33"/>
      <c r="D45" s="34"/>
      <c r="E45" s="45"/>
      <c r="F45" s="53"/>
      <c r="G45" s="59"/>
      <c r="H45" s="322"/>
      <c r="M45" s="349" t="str">
        <f t="shared" si="1"/>
        <v/>
      </c>
      <c r="N45" s="350" t="str">
        <f>IFERROR(VLOOKUP(F45,Paramètres!L:M,2,FALSE),"")</f>
        <v/>
      </c>
      <c r="O45" s="350" t="str">
        <f t="shared" si="0"/>
        <v/>
      </c>
    </row>
    <row r="46" spans="2:15" x14ac:dyDescent="0.3">
      <c r="B46" s="321"/>
      <c r="C46" s="33"/>
      <c r="D46" s="34"/>
      <c r="E46" s="45"/>
      <c r="F46" s="53"/>
      <c r="G46" s="59"/>
      <c r="H46" s="322"/>
      <c r="M46" s="349" t="str">
        <f t="shared" si="1"/>
        <v/>
      </c>
      <c r="N46" s="350" t="str">
        <f>IFERROR(VLOOKUP(F46,Paramètres!L:M,2,FALSE),"")</f>
        <v/>
      </c>
      <c r="O46" s="350" t="str">
        <f t="shared" si="0"/>
        <v/>
      </c>
    </row>
    <row r="47" spans="2:15" x14ac:dyDescent="0.3">
      <c r="B47" s="321"/>
      <c r="C47" s="33"/>
      <c r="D47" s="34"/>
      <c r="E47" s="45"/>
      <c r="F47" s="53"/>
      <c r="G47" s="59"/>
      <c r="H47" s="322"/>
      <c r="M47" s="349" t="str">
        <f t="shared" si="1"/>
        <v/>
      </c>
      <c r="N47" s="350" t="str">
        <f>IFERROR(VLOOKUP(F47,Paramètres!L:M,2,FALSE),"")</f>
        <v/>
      </c>
      <c r="O47" s="350" t="str">
        <f t="shared" si="0"/>
        <v/>
      </c>
    </row>
    <row r="48" spans="2:15" x14ac:dyDescent="0.3">
      <c r="B48" s="321"/>
      <c r="C48" s="33"/>
      <c r="D48" s="34"/>
      <c r="E48" s="45"/>
      <c r="F48" s="53"/>
      <c r="G48" s="59"/>
      <c r="H48" s="322"/>
      <c r="M48" s="349" t="str">
        <f t="shared" si="1"/>
        <v/>
      </c>
      <c r="N48" s="350" t="str">
        <f>IFERROR(VLOOKUP(F48,Paramètres!L:M,2,FALSE),"")</f>
        <v/>
      </c>
      <c r="O48" s="350" t="str">
        <f t="shared" si="0"/>
        <v/>
      </c>
    </row>
    <row r="49" spans="2:15" x14ac:dyDescent="0.3">
      <c r="B49" s="321"/>
      <c r="C49" s="33"/>
      <c r="D49" s="34"/>
      <c r="E49" s="45"/>
      <c r="F49" s="53"/>
      <c r="G49" s="59"/>
      <c r="H49" s="322"/>
      <c r="M49" s="349" t="str">
        <f t="shared" si="1"/>
        <v/>
      </c>
      <c r="N49" s="350" t="str">
        <f>IFERROR(VLOOKUP(F49,Paramètres!L:M,2,FALSE),"")</f>
        <v/>
      </c>
      <c r="O49" s="350" t="str">
        <f t="shared" ref="O49:O80" si="2">IF(AND(N49=1,G49="Oui"),4,
IF(AND(N49=1,G49="Non"),2,
IF(AND(N49=2,G49="Oui"),2,
IF(AND(N49=2,G49="Non"),1,""))))</f>
        <v/>
      </c>
    </row>
    <row r="50" spans="2:15" x14ac:dyDescent="0.3">
      <c r="B50" s="321"/>
      <c r="C50" s="33"/>
      <c r="D50" s="34"/>
      <c r="E50" s="45"/>
      <c r="F50" s="53"/>
      <c r="G50" s="59"/>
      <c r="H50" s="322"/>
      <c r="M50" s="349" t="str">
        <f t="shared" si="1"/>
        <v/>
      </c>
      <c r="N50" s="350" t="str">
        <f>IFERROR(VLOOKUP(F50,Paramètres!L:M,2,FALSE),"")</f>
        <v/>
      </c>
      <c r="O50" s="350" t="str">
        <f t="shared" si="2"/>
        <v/>
      </c>
    </row>
    <row r="51" spans="2:15" x14ac:dyDescent="0.3">
      <c r="B51" s="321"/>
      <c r="C51" s="33"/>
      <c r="D51" s="34"/>
      <c r="E51" s="45"/>
      <c r="F51" s="53"/>
      <c r="G51" s="59"/>
      <c r="H51" s="322"/>
      <c r="M51" s="349" t="str">
        <f t="shared" si="1"/>
        <v/>
      </c>
      <c r="N51" s="350" t="str">
        <f>IFERROR(VLOOKUP(F51,Paramètres!L:M,2,FALSE),"")</f>
        <v/>
      </c>
      <c r="O51" s="350" t="str">
        <f t="shared" si="2"/>
        <v/>
      </c>
    </row>
    <row r="52" spans="2:15" x14ac:dyDescent="0.3">
      <c r="B52" s="321"/>
      <c r="C52" s="33"/>
      <c r="D52" s="34"/>
      <c r="E52" s="45"/>
      <c r="F52" s="53"/>
      <c r="G52" s="59"/>
      <c r="H52" s="322"/>
      <c r="M52" s="349" t="str">
        <f t="shared" si="1"/>
        <v/>
      </c>
      <c r="N52" s="350" t="str">
        <f>IFERROR(VLOOKUP(F52,Paramètres!L:M,2,FALSE),"")</f>
        <v/>
      </c>
      <c r="O52" s="350" t="str">
        <f t="shared" si="2"/>
        <v/>
      </c>
    </row>
    <row r="53" spans="2:15" x14ac:dyDescent="0.3">
      <c r="B53" s="321"/>
      <c r="C53" s="33"/>
      <c r="D53" s="34"/>
      <c r="E53" s="45"/>
      <c r="F53" s="53"/>
      <c r="G53" s="59"/>
      <c r="H53" s="322"/>
      <c r="M53" s="349" t="str">
        <f t="shared" si="1"/>
        <v/>
      </c>
      <c r="N53" s="350" t="str">
        <f>IFERROR(VLOOKUP(F53,Paramètres!L:M,2,FALSE),"")</f>
        <v/>
      </c>
      <c r="O53" s="350" t="str">
        <f t="shared" si="2"/>
        <v/>
      </c>
    </row>
    <row r="54" spans="2:15" x14ac:dyDescent="0.3">
      <c r="B54" s="321"/>
      <c r="C54" s="33"/>
      <c r="D54" s="34"/>
      <c r="E54" s="45"/>
      <c r="F54" s="53"/>
      <c r="G54" s="59"/>
      <c r="H54" s="322"/>
      <c r="M54" s="349" t="str">
        <f t="shared" si="1"/>
        <v/>
      </c>
      <c r="N54" s="350" t="str">
        <f>IFERROR(VLOOKUP(F54,Paramètres!L:M,2,FALSE),"")</f>
        <v/>
      </c>
      <c r="O54" s="350" t="str">
        <f t="shared" si="2"/>
        <v/>
      </c>
    </row>
    <row r="55" spans="2:15" x14ac:dyDescent="0.3">
      <c r="B55" s="321"/>
      <c r="C55" s="33"/>
      <c r="D55" s="34"/>
      <c r="E55" s="45"/>
      <c r="F55" s="53"/>
      <c r="G55" s="59"/>
      <c r="H55" s="322"/>
      <c r="M55" s="349" t="str">
        <f t="shared" si="1"/>
        <v/>
      </c>
      <c r="N55" s="350" t="str">
        <f>IFERROR(VLOOKUP(F55,Paramètres!L:M,2,FALSE),"")</f>
        <v/>
      </c>
      <c r="O55" s="350" t="str">
        <f t="shared" si="2"/>
        <v/>
      </c>
    </row>
    <row r="56" spans="2:15" x14ac:dyDescent="0.3">
      <c r="B56" s="321"/>
      <c r="C56" s="33"/>
      <c r="D56" s="34"/>
      <c r="E56" s="45"/>
      <c r="F56" s="53"/>
      <c r="G56" s="59"/>
      <c r="H56" s="322"/>
      <c r="M56" s="349" t="str">
        <f t="shared" si="1"/>
        <v/>
      </c>
      <c r="N56" s="350" t="str">
        <f>IFERROR(VLOOKUP(F56,Paramètres!L:M,2,FALSE),"")</f>
        <v/>
      </c>
      <c r="O56" s="350" t="str">
        <f t="shared" si="2"/>
        <v/>
      </c>
    </row>
    <row r="57" spans="2:15" x14ac:dyDescent="0.3">
      <c r="B57" s="321"/>
      <c r="C57" s="33"/>
      <c r="D57" s="34"/>
      <c r="E57" s="45"/>
      <c r="F57" s="53"/>
      <c r="G57" s="59"/>
      <c r="H57" s="322"/>
      <c r="M57" s="349" t="str">
        <f t="shared" si="1"/>
        <v/>
      </c>
      <c r="N57" s="350" t="str">
        <f>IFERROR(VLOOKUP(F57,Paramètres!L:M,2,FALSE),"")</f>
        <v/>
      </c>
      <c r="O57" s="350" t="str">
        <f t="shared" si="2"/>
        <v/>
      </c>
    </row>
    <row r="58" spans="2:15" x14ac:dyDescent="0.3">
      <c r="B58" s="321"/>
      <c r="C58" s="33"/>
      <c r="D58" s="34"/>
      <c r="E58" s="45"/>
      <c r="F58" s="53"/>
      <c r="G58" s="59"/>
      <c r="H58" s="322"/>
      <c r="M58" s="349" t="str">
        <f t="shared" si="1"/>
        <v/>
      </c>
      <c r="N58" s="350" t="str">
        <f>IFERROR(VLOOKUP(F58,Paramètres!L:M,2,FALSE),"")</f>
        <v/>
      </c>
      <c r="O58" s="350" t="str">
        <f t="shared" si="2"/>
        <v/>
      </c>
    </row>
    <row r="59" spans="2:15" x14ac:dyDescent="0.3">
      <c r="B59" s="321"/>
      <c r="C59" s="33"/>
      <c r="D59" s="34"/>
      <c r="E59" s="45"/>
      <c r="F59" s="53"/>
      <c r="G59" s="59"/>
      <c r="H59" s="322"/>
      <c r="M59" s="349" t="str">
        <f t="shared" si="1"/>
        <v/>
      </c>
      <c r="N59" s="350" t="str">
        <f>IFERROR(VLOOKUP(F59,Paramètres!L:M,2,FALSE),"")</f>
        <v/>
      </c>
      <c r="O59" s="350" t="str">
        <f t="shared" si="2"/>
        <v/>
      </c>
    </row>
    <row r="60" spans="2:15" x14ac:dyDescent="0.3">
      <c r="B60" s="321"/>
      <c r="C60" s="33"/>
      <c r="D60" s="34"/>
      <c r="E60" s="45"/>
      <c r="F60" s="53"/>
      <c r="G60" s="59"/>
      <c r="H60" s="322"/>
      <c r="M60" s="349" t="str">
        <f t="shared" si="1"/>
        <v/>
      </c>
      <c r="N60" s="350" t="str">
        <f>IFERROR(VLOOKUP(F60,Paramètres!L:M,2,FALSE),"")</f>
        <v/>
      </c>
      <c r="O60" s="350" t="str">
        <f t="shared" si="2"/>
        <v/>
      </c>
    </row>
    <row r="61" spans="2:15" x14ac:dyDescent="0.3">
      <c r="B61" s="321"/>
      <c r="C61" s="33"/>
      <c r="D61" s="34"/>
      <c r="E61" s="45"/>
      <c r="F61" s="53"/>
      <c r="G61" s="59"/>
      <c r="H61" s="322"/>
      <c r="M61" s="349" t="str">
        <f t="shared" si="1"/>
        <v/>
      </c>
      <c r="N61" s="350" t="str">
        <f>IFERROR(VLOOKUP(F61,Paramètres!L:M,2,FALSE),"")</f>
        <v/>
      </c>
      <c r="O61" s="350" t="str">
        <f t="shared" si="2"/>
        <v/>
      </c>
    </row>
    <row r="62" spans="2:15" x14ac:dyDescent="0.3">
      <c r="B62" s="321"/>
      <c r="C62" s="33"/>
      <c r="D62" s="34"/>
      <c r="E62" s="45"/>
      <c r="F62" s="53"/>
      <c r="G62" s="59"/>
      <c r="H62" s="322"/>
      <c r="M62" s="349" t="str">
        <f t="shared" si="1"/>
        <v/>
      </c>
      <c r="N62" s="350" t="str">
        <f>IFERROR(VLOOKUP(F62,Paramètres!L:M,2,FALSE),"")</f>
        <v/>
      </c>
      <c r="O62" s="350" t="str">
        <f t="shared" si="2"/>
        <v/>
      </c>
    </row>
    <row r="63" spans="2:15" x14ac:dyDescent="0.3">
      <c r="B63" s="321"/>
      <c r="C63" s="33"/>
      <c r="D63" s="34"/>
      <c r="E63" s="45"/>
      <c r="F63" s="53"/>
      <c r="G63" s="59"/>
      <c r="H63" s="322"/>
      <c r="M63" s="349" t="str">
        <f t="shared" si="1"/>
        <v/>
      </c>
      <c r="N63" s="350" t="str">
        <f>IFERROR(VLOOKUP(F63,Paramètres!L:M,2,FALSE),"")</f>
        <v/>
      </c>
      <c r="O63" s="350" t="str">
        <f t="shared" si="2"/>
        <v/>
      </c>
    </row>
    <row r="64" spans="2:15" x14ac:dyDescent="0.3">
      <c r="B64" s="321"/>
      <c r="C64" s="33"/>
      <c r="D64" s="34"/>
      <c r="E64" s="45"/>
      <c r="F64" s="53"/>
      <c r="G64" s="59"/>
      <c r="H64" s="322"/>
      <c r="M64" s="349" t="str">
        <f t="shared" si="1"/>
        <v/>
      </c>
      <c r="N64" s="350" t="str">
        <f>IFERROR(VLOOKUP(F64,Paramètres!L:M,2,FALSE),"")</f>
        <v/>
      </c>
      <c r="O64" s="350" t="str">
        <f t="shared" si="2"/>
        <v/>
      </c>
    </row>
    <row r="65" spans="2:15" x14ac:dyDescent="0.3">
      <c r="B65" s="321"/>
      <c r="C65" s="33"/>
      <c r="D65" s="34"/>
      <c r="E65" s="45"/>
      <c r="F65" s="53"/>
      <c r="G65" s="59"/>
      <c r="H65" s="322"/>
      <c r="M65" s="349" t="str">
        <f t="shared" si="1"/>
        <v/>
      </c>
      <c r="N65" s="350" t="str">
        <f>IFERROR(VLOOKUP(F65,Paramètres!L:M,2,FALSE),"")</f>
        <v/>
      </c>
      <c r="O65" s="350" t="str">
        <f t="shared" si="2"/>
        <v/>
      </c>
    </row>
    <row r="66" spans="2:15" x14ac:dyDescent="0.3">
      <c r="B66" s="321"/>
      <c r="C66" s="33"/>
      <c r="D66" s="34"/>
      <c r="E66" s="45"/>
      <c r="F66" s="53"/>
      <c r="G66" s="59"/>
      <c r="H66" s="322"/>
      <c r="M66" s="349" t="str">
        <f t="shared" si="1"/>
        <v/>
      </c>
      <c r="N66" s="350" t="str">
        <f>IFERROR(VLOOKUP(F66,Paramètres!L:M,2,FALSE),"")</f>
        <v/>
      </c>
      <c r="O66" s="350" t="str">
        <f t="shared" si="2"/>
        <v/>
      </c>
    </row>
    <row r="67" spans="2:15" x14ac:dyDescent="0.3">
      <c r="B67" s="321"/>
      <c r="C67" s="33"/>
      <c r="D67" s="34"/>
      <c r="E67" s="45"/>
      <c r="F67" s="53"/>
      <c r="G67" s="59"/>
      <c r="H67" s="322"/>
      <c r="M67" s="349" t="str">
        <f t="shared" si="1"/>
        <v/>
      </c>
      <c r="N67" s="350" t="str">
        <f>IFERROR(VLOOKUP(F67,Paramètres!L:M,2,FALSE),"")</f>
        <v/>
      </c>
      <c r="O67" s="350" t="str">
        <f t="shared" si="2"/>
        <v/>
      </c>
    </row>
    <row r="68" spans="2:15" x14ac:dyDescent="0.3">
      <c r="B68" s="321"/>
      <c r="C68" s="33"/>
      <c r="D68" s="34"/>
      <c r="E68" s="45"/>
      <c r="F68" s="53"/>
      <c r="G68" s="59"/>
      <c r="H68" s="322"/>
      <c r="M68" s="349" t="str">
        <f t="shared" si="1"/>
        <v/>
      </c>
      <c r="N68" s="350" t="str">
        <f>IFERROR(VLOOKUP(F68,Paramètres!L:M,2,FALSE),"")</f>
        <v/>
      </c>
      <c r="O68" s="350" t="str">
        <f t="shared" si="2"/>
        <v/>
      </c>
    </row>
    <row r="69" spans="2:15" x14ac:dyDescent="0.3">
      <c r="B69" s="321"/>
      <c r="C69" s="33"/>
      <c r="D69" s="34"/>
      <c r="E69" s="45"/>
      <c r="F69" s="53"/>
      <c r="G69" s="59"/>
      <c r="H69" s="322"/>
      <c r="M69" s="349" t="str">
        <f t="shared" si="1"/>
        <v/>
      </c>
      <c r="N69" s="350" t="str">
        <f>IFERROR(VLOOKUP(F69,Paramètres!L:M,2,FALSE),"")</f>
        <v/>
      </c>
      <c r="O69" s="350" t="str">
        <f t="shared" si="2"/>
        <v/>
      </c>
    </row>
    <row r="70" spans="2:15" x14ac:dyDescent="0.3">
      <c r="B70" s="321"/>
      <c r="C70" s="33"/>
      <c r="D70" s="34"/>
      <c r="E70" s="45"/>
      <c r="F70" s="53"/>
      <c r="G70" s="59"/>
      <c r="H70" s="322"/>
      <c r="M70" s="349" t="str">
        <f t="shared" si="1"/>
        <v/>
      </c>
      <c r="N70" s="350" t="str">
        <f>IFERROR(VLOOKUP(F70,Paramètres!L:M,2,FALSE),"")</f>
        <v/>
      </c>
      <c r="O70" s="350" t="str">
        <f t="shared" si="2"/>
        <v/>
      </c>
    </row>
    <row r="71" spans="2:15" x14ac:dyDescent="0.3">
      <c r="B71" s="321"/>
      <c r="C71" s="33"/>
      <c r="D71" s="34"/>
      <c r="E71" s="45"/>
      <c r="F71" s="53"/>
      <c r="G71" s="59"/>
      <c r="H71" s="322"/>
      <c r="M71" s="349" t="str">
        <f t="shared" si="1"/>
        <v/>
      </c>
      <c r="N71" s="350" t="str">
        <f>IFERROR(VLOOKUP(F71,Paramètres!L:M,2,FALSE),"")</f>
        <v/>
      </c>
      <c r="O71" s="350" t="str">
        <f t="shared" si="2"/>
        <v/>
      </c>
    </row>
    <row r="72" spans="2:15" x14ac:dyDescent="0.3">
      <c r="B72" s="321"/>
      <c r="C72" s="33"/>
      <c r="D72" s="34"/>
      <c r="E72" s="45"/>
      <c r="F72" s="53"/>
      <c r="G72" s="59"/>
      <c r="H72" s="322"/>
      <c r="M72" s="349" t="str">
        <f t="shared" si="1"/>
        <v/>
      </c>
      <c r="N72" s="350" t="str">
        <f>IFERROR(VLOOKUP(F72,Paramètres!L:M,2,FALSE),"")</f>
        <v/>
      </c>
      <c r="O72" s="350" t="str">
        <f t="shared" si="2"/>
        <v/>
      </c>
    </row>
    <row r="73" spans="2:15" x14ac:dyDescent="0.3">
      <c r="B73" s="321"/>
      <c r="C73" s="33"/>
      <c r="D73" s="34"/>
      <c r="E73" s="45"/>
      <c r="F73" s="53"/>
      <c r="G73" s="59"/>
      <c r="H73" s="322"/>
      <c r="M73" s="349" t="str">
        <f t="shared" si="1"/>
        <v/>
      </c>
      <c r="N73" s="350" t="str">
        <f>IFERROR(VLOOKUP(F73,Paramètres!L:M,2,FALSE),"")</f>
        <v/>
      </c>
      <c r="O73" s="350" t="str">
        <f t="shared" si="2"/>
        <v/>
      </c>
    </row>
    <row r="74" spans="2:15" x14ac:dyDescent="0.3">
      <c r="B74" s="321"/>
      <c r="C74" s="33"/>
      <c r="D74" s="34"/>
      <c r="E74" s="45"/>
      <c r="F74" s="53"/>
      <c r="G74" s="59"/>
      <c r="H74" s="322"/>
      <c r="M74" s="349" t="str">
        <f t="shared" si="1"/>
        <v/>
      </c>
      <c r="N74" s="350" t="str">
        <f>IFERROR(VLOOKUP(F74,Paramètres!L:M,2,FALSE),"")</f>
        <v/>
      </c>
      <c r="O74" s="350" t="str">
        <f t="shared" si="2"/>
        <v/>
      </c>
    </row>
    <row r="75" spans="2:15" x14ac:dyDescent="0.3">
      <c r="B75" s="321"/>
      <c r="C75" s="33"/>
      <c r="D75" s="34"/>
      <c r="E75" s="45"/>
      <c r="F75" s="53"/>
      <c r="G75" s="59"/>
      <c r="H75" s="322"/>
      <c r="M75" s="349" t="str">
        <f t="shared" si="1"/>
        <v/>
      </c>
      <c r="N75" s="350" t="str">
        <f>IFERROR(VLOOKUP(F75,Paramètres!L:M,2,FALSE),"")</f>
        <v/>
      </c>
      <c r="O75" s="350" t="str">
        <f t="shared" si="2"/>
        <v/>
      </c>
    </row>
    <row r="76" spans="2:15" x14ac:dyDescent="0.3">
      <c r="B76" s="321"/>
      <c r="C76" s="33"/>
      <c r="D76" s="34"/>
      <c r="E76" s="45"/>
      <c r="F76" s="53"/>
      <c r="G76" s="59"/>
      <c r="H76" s="322"/>
      <c r="M76" s="349" t="str">
        <f t="shared" si="1"/>
        <v/>
      </c>
      <c r="N76" s="350" t="str">
        <f>IFERROR(VLOOKUP(F76,Paramètres!L:M,2,FALSE),"")</f>
        <v/>
      </c>
      <c r="O76" s="350" t="str">
        <f t="shared" si="2"/>
        <v/>
      </c>
    </row>
    <row r="77" spans="2:15" x14ac:dyDescent="0.3">
      <c r="B77" s="321"/>
      <c r="C77" s="33"/>
      <c r="D77" s="34"/>
      <c r="E77" s="45"/>
      <c r="F77" s="53"/>
      <c r="G77" s="59"/>
      <c r="H77" s="322"/>
      <c r="M77" s="349" t="str">
        <f t="shared" si="1"/>
        <v/>
      </c>
      <c r="N77" s="350" t="str">
        <f>IFERROR(VLOOKUP(F77,Paramètres!L:M,2,FALSE),"")</f>
        <v/>
      </c>
      <c r="O77" s="350" t="str">
        <f t="shared" si="2"/>
        <v/>
      </c>
    </row>
    <row r="78" spans="2:15" x14ac:dyDescent="0.3">
      <c r="B78" s="321"/>
      <c r="C78" s="33"/>
      <c r="D78" s="34"/>
      <c r="E78" s="45"/>
      <c r="F78" s="53"/>
      <c r="G78" s="59"/>
      <c r="H78" s="322"/>
      <c r="M78" s="349" t="str">
        <f t="shared" si="1"/>
        <v/>
      </c>
      <c r="N78" s="350" t="str">
        <f>IFERROR(VLOOKUP(F78,Paramètres!L:M,2,FALSE),"")</f>
        <v/>
      </c>
      <c r="O78" s="350" t="str">
        <f t="shared" si="2"/>
        <v/>
      </c>
    </row>
    <row r="79" spans="2:15" x14ac:dyDescent="0.3">
      <c r="B79" s="321"/>
      <c r="C79" s="33"/>
      <c r="D79" s="34"/>
      <c r="E79" s="45"/>
      <c r="F79" s="53"/>
      <c r="G79" s="59"/>
      <c r="H79" s="322"/>
      <c r="M79" s="349" t="str">
        <f t="shared" si="1"/>
        <v/>
      </c>
      <c r="N79" s="350" t="str">
        <f>IFERROR(VLOOKUP(F79,Paramètres!L:M,2,FALSE),"")</f>
        <v/>
      </c>
      <c r="O79" s="350" t="str">
        <f t="shared" si="2"/>
        <v/>
      </c>
    </row>
    <row r="80" spans="2:15" x14ac:dyDescent="0.3">
      <c r="B80" s="321"/>
      <c r="C80" s="33"/>
      <c r="D80" s="34"/>
      <c r="E80" s="45"/>
      <c r="F80" s="53"/>
      <c r="G80" s="59"/>
      <c r="H80" s="322"/>
      <c r="M80" s="349" t="str">
        <f t="shared" si="1"/>
        <v/>
      </c>
      <c r="N80" s="350" t="str">
        <f>IFERROR(VLOOKUP(F80,Paramètres!L:M,2,FALSE),"")</f>
        <v/>
      </c>
      <c r="O80" s="350" t="str">
        <f t="shared" si="2"/>
        <v/>
      </c>
    </row>
    <row r="81" spans="2:15" x14ac:dyDescent="0.3">
      <c r="B81" s="321"/>
      <c r="C81" s="33"/>
      <c r="D81" s="34"/>
      <c r="E81" s="45"/>
      <c r="F81" s="53"/>
      <c r="G81" s="59"/>
      <c r="H81" s="322"/>
      <c r="M81" s="349" t="str">
        <f t="shared" si="1"/>
        <v/>
      </c>
      <c r="N81" s="350" t="str">
        <f>IFERROR(VLOOKUP(F81,Paramètres!L:M,2,FALSE),"")</f>
        <v/>
      </c>
      <c r="O81" s="350" t="str">
        <f t="shared" ref="O81:O112" si="3">IF(AND(N81=1,G81="Oui"),4,
IF(AND(N81=1,G81="Non"),2,
IF(AND(N81=2,G81="Oui"),2,
IF(AND(N81=2,G81="Non"),1,""))))</f>
        <v/>
      </c>
    </row>
    <row r="82" spans="2:15" x14ac:dyDescent="0.3">
      <c r="B82" s="321"/>
      <c r="C82" s="33"/>
      <c r="D82" s="34"/>
      <c r="E82" s="45"/>
      <c r="F82" s="53"/>
      <c r="G82" s="59"/>
      <c r="H82" s="322"/>
      <c r="M82" s="349" t="str">
        <f t="shared" ref="M82:M116" si="4">IF(C82="","",C82)</f>
        <v/>
      </c>
      <c r="N82" s="350" t="str">
        <f>IFERROR(VLOOKUP(F82,Paramètres!L:M,2,FALSE),"")</f>
        <v/>
      </c>
      <c r="O82" s="350" t="str">
        <f t="shared" si="3"/>
        <v/>
      </c>
    </row>
    <row r="83" spans="2:15" x14ac:dyDescent="0.3">
      <c r="B83" s="321"/>
      <c r="C83" s="33"/>
      <c r="D83" s="34"/>
      <c r="E83" s="45"/>
      <c r="F83" s="53"/>
      <c r="G83" s="59"/>
      <c r="H83" s="322"/>
      <c r="M83" s="349" t="str">
        <f t="shared" si="4"/>
        <v/>
      </c>
      <c r="N83" s="350" t="str">
        <f>IFERROR(VLOOKUP(F83,Paramètres!L:M,2,FALSE),"")</f>
        <v/>
      </c>
      <c r="O83" s="350" t="str">
        <f t="shared" si="3"/>
        <v/>
      </c>
    </row>
    <row r="84" spans="2:15" x14ac:dyDescent="0.3">
      <c r="B84" s="321"/>
      <c r="C84" s="33"/>
      <c r="D84" s="34"/>
      <c r="E84" s="45"/>
      <c r="F84" s="53"/>
      <c r="G84" s="59"/>
      <c r="H84" s="322"/>
      <c r="M84" s="349" t="str">
        <f t="shared" si="4"/>
        <v/>
      </c>
      <c r="N84" s="350" t="str">
        <f>IFERROR(VLOOKUP(F84,Paramètres!L:M,2,FALSE),"")</f>
        <v/>
      </c>
      <c r="O84" s="350" t="str">
        <f t="shared" si="3"/>
        <v/>
      </c>
    </row>
    <row r="85" spans="2:15" x14ac:dyDescent="0.3">
      <c r="B85" s="321"/>
      <c r="C85" s="33"/>
      <c r="D85" s="34"/>
      <c r="E85" s="45"/>
      <c r="F85" s="53"/>
      <c r="G85" s="59"/>
      <c r="H85" s="322"/>
      <c r="M85" s="349" t="str">
        <f t="shared" si="4"/>
        <v/>
      </c>
      <c r="N85" s="350" t="str">
        <f>IFERROR(VLOOKUP(F85,Paramètres!L:M,2,FALSE),"")</f>
        <v/>
      </c>
      <c r="O85" s="350" t="str">
        <f t="shared" si="3"/>
        <v/>
      </c>
    </row>
    <row r="86" spans="2:15" x14ac:dyDescent="0.3">
      <c r="B86" s="321"/>
      <c r="C86" s="33"/>
      <c r="D86" s="34"/>
      <c r="E86" s="45"/>
      <c r="F86" s="53"/>
      <c r="G86" s="59"/>
      <c r="H86" s="322"/>
      <c r="M86" s="349" t="str">
        <f t="shared" si="4"/>
        <v/>
      </c>
      <c r="N86" s="350" t="str">
        <f>IFERROR(VLOOKUP(F86,Paramètres!L:M,2,FALSE),"")</f>
        <v/>
      </c>
      <c r="O86" s="350" t="str">
        <f t="shared" si="3"/>
        <v/>
      </c>
    </row>
    <row r="87" spans="2:15" x14ac:dyDescent="0.3">
      <c r="B87" s="321"/>
      <c r="C87" s="33"/>
      <c r="D87" s="34"/>
      <c r="E87" s="45"/>
      <c r="F87" s="53"/>
      <c r="G87" s="59"/>
      <c r="H87" s="322"/>
      <c r="M87" s="349" t="str">
        <f t="shared" si="4"/>
        <v/>
      </c>
      <c r="N87" s="350" t="str">
        <f>IFERROR(VLOOKUP(F87,Paramètres!L:M,2,FALSE),"")</f>
        <v/>
      </c>
      <c r="O87" s="350" t="str">
        <f t="shared" si="3"/>
        <v/>
      </c>
    </row>
    <row r="88" spans="2:15" x14ac:dyDescent="0.3">
      <c r="B88" s="321"/>
      <c r="C88" s="33"/>
      <c r="D88" s="34"/>
      <c r="E88" s="45"/>
      <c r="F88" s="53"/>
      <c r="G88" s="59"/>
      <c r="H88" s="322"/>
      <c r="M88" s="349" t="str">
        <f t="shared" si="4"/>
        <v/>
      </c>
      <c r="N88" s="350" t="str">
        <f>IFERROR(VLOOKUP(F88,Paramètres!L:M,2,FALSE),"")</f>
        <v/>
      </c>
      <c r="O88" s="350" t="str">
        <f t="shared" si="3"/>
        <v/>
      </c>
    </row>
    <row r="89" spans="2:15" x14ac:dyDescent="0.3">
      <c r="B89" s="321"/>
      <c r="C89" s="33"/>
      <c r="D89" s="34"/>
      <c r="E89" s="45"/>
      <c r="F89" s="53"/>
      <c r="G89" s="59"/>
      <c r="H89" s="322"/>
      <c r="M89" s="349" t="str">
        <f t="shared" si="4"/>
        <v/>
      </c>
      <c r="N89" s="350" t="str">
        <f>IFERROR(VLOOKUP(F89,Paramètres!L:M,2,FALSE),"")</f>
        <v/>
      </c>
      <c r="O89" s="350" t="str">
        <f t="shared" si="3"/>
        <v/>
      </c>
    </row>
    <row r="90" spans="2:15" x14ac:dyDescent="0.3">
      <c r="B90" s="321"/>
      <c r="C90" s="33"/>
      <c r="D90" s="34"/>
      <c r="E90" s="45"/>
      <c r="F90" s="53"/>
      <c r="G90" s="59"/>
      <c r="H90" s="322"/>
      <c r="M90" s="349" t="str">
        <f t="shared" si="4"/>
        <v/>
      </c>
      <c r="N90" s="350" t="str">
        <f>IFERROR(VLOOKUP(F90,Paramètres!L:M,2,FALSE),"")</f>
        <v/>
      </c>
      <c r="O90" s="350" t="str">
        <f t="shared" si="3"/>
        <v/>
      </c>
    </row>
    <row r="91" spans="2:15" x14ac:dyDescent="0.3">
      <c r="B91" s="321"/>
      <c r="C91" s="33"/>
      <c r="D91" s="34"/>
      <c r="E91" s="45"/>
      <c r="F91" s="53"/>
      <c r="G91" s="59"/>
      <c r="H91" s="322"/>
      <c r="M91" s="349" t="str">
        <f t="shared" si="4"/>
        <v/>
      </c>
      <c r="N91" s="350" t="str">
        <f>IFERROR(VLOOKUP(F91,Paramètres!L:M,2,FALSE),"")</f>
        <v/>
      </c>
      <c r="O91" s="350" t="str">
        <f t="shared" si="3"/>
        <v/>
      </c>
    </row>
    <row r="92" spans="2:15" x14ac:dyDescent="0.3">
      <c r="B92" s="321"/>
      <c r="C92" s="33"/>
      <c r="D92" s="34"/>
      <c r="E92" s="45"/>
      <c r="F92" s="53"/>
      <c r="G92" s="59"/>
      <c r="H92" s="322"/>
      <c r="M92" s="349" t="str">
        <f t="shared" si="4"/>
        <v/>
      </c>
      <c r="N92" s="350" t="str">
        <f>IFERROR(VLOOKUP(F92,Paramètres!L:M,2,FALSE),"")</f>
        <v/>
      </c>
      <c r="O92" s="350" t="str">
        <f t="shared" si="3"/>
        <v/>
      </c>
    </row>
    <row r="93" spans="2:15" x14ac:dyDescent="0.3">
      <c r="B93" s="321"/>
      <c r="C93" s="33"/>
      <c r="D93" s="34"/>
      <c r="E93" s="45"/>
      <c r="F93" s="53"/>
      <c r="G93" s="59"/>
      <c r="H93" s="322"/>
      <c r="M93" s="349" t="str">
        <f t="shared" si="4"/>
        <v/>
      </c>
      <c r="N93" s="350" t="str">
        <f>IFERROR(VLOOKUP(F93,Paramètres!L:M,2,FALSE),"")</f>
        <v/>
      </c>
      <c r="O93" s="350" t="str">
        <f t="shared" si="3"/>
        <v/>
      </c>
    </row>
    <row r="94" spans="2:15" x14ac:dyDescent="0.3">
      <c r="B94" s="321"/>
      <c r="C94" s="33"/>
      <c r="D94" s="34"/>
      <c r="E94" s="45"/>
      <c r="F94" s="53"/>
      <c r="G94" s="59"/>
      <c r="H94" s="322"/>
      <c r="M94" s="349" t="str">
        <f t="shared" si="4"/>
        <v/>
      </c>
      <c r="N94" s="350" t="str">
        <f>IFERROR(VLOOKUP(F94,Paramètres!L:M,2,FALSE),"")</f>
        <v/>
      </c>
      <c r="O94" s="350" t="str">
        <f t="shared" si="3"/>
        <v/>
      </c>
    </row>
    <row r="95" spans="2:15" x14ac:dyDescent="0.3">
      <c r="B95" s="321"/>
      <c r="C95" s="33"/>
      <c r="D95" s="34"/>
      <c r="E95" s="45"/>
      <c r="F95" s="53"/>
      <c r="G95" s="59"/>
      <c r="H95" s="322"/>
      <c r="M95" s="349" t="str">
        <f t="shared" si="4"/>
        <v/>
      </c>
      <c r="N95" s="350" t="str">
        <f>IFERROR(VLOOKUP(F95,Paramètres!L:M,2,FALSE),"")</f>
        <v/>
      </c>
      <c r="O95" s="350" t="str">
        <f t="shared" si="3"/>
        <v/>
      </c>
    </row>
    <row r="96" spans="2:15" x14ac:dyDescent="0.3">
      <c r="B96" s="321"/>
      <c r="C96" s="33"/>
      <c r="D96" s="34"/>
      <c r="E96" s="45"/>
      <c r="F96" s="53"/>
      <c r="G96" s="59"/>
      <c r="H96" s="322"/>
      <c r="M96" s="349" t="str">
        <f t="shared" si="4"/>
        <v/>
      </c>
      <c r="N96" s="350" t="str">
        <f>IFERROR(VLOOKUP(F96,Paramètres!L:M,2,FALSE),"")</f>
        <v/>
      </c>
      <c r="O96" s="350" t="str">
        <f t="shared" si="3"/>
        <v/>
      </c>
    </row>
    <row r="97" spans="2:15" x14ac:dyDescent="0.3">
      <c r="B97" s="321"/>
      <c r="C97" s="33"/>
      <c r="D97" s="34"/>
      <c r="E97" s="45"/>
      <c r="F97" s="53"/>
      <c r="G97" s="59"/>
      <c r="H97" s="322"/>
      <c r="M97" s="349" t="str">
        <f t="shared" si="4"/>
        <v/>
      </c>
      <c r="N97" s="350" t="str">
        <f>IFERROR(VLOOKUP(F97,Paramètres!L:M,2,FALSE),"")</f>
        <v/>
      </c>
      <c r="O97" s="350" t="str">
        <f t="shared" si="3"/>
        <v/>
      </c>
    </row>
    <row r="98" spans="2:15" x14ac:dyDescent="0.3">
      <c r="B98" s="321"/>
      <c r="C98" s="33"/>
      <c r="D98" s="34"/>
      <c r="E98" s="45"/>
      <c r="F98" s="53"/>
      <c r="G98" s="59"/>
      <c r="H98" s="322"/>
      <c r="M98" s="349" t="str">
        <f t="shared" si="4"/>
        <v/>
      </c>
      <c r="N98" s="350" t="str">
        <f>IFERROR(VLOOKUP(F98,Paramètres!L:M,2,FALSE),"")</f>
        <v/>
      </c>
      <c r="O98" s="350" t="str">
        <f t="shared" si="3"/>
        <v/>
      </c>
    </row>
    <row r="99" spans="2:15" x14ac:dyDescent="0.3">
      <c r="B99" s="321"/>
      <c r="C99" s="33"/>
      <c r="D99" s="34"/>
      <c r="E99" s="45"/>
      <c r="F99" s="53"/>
      <c r="G99" s="59"/>
      <c r="H99" s="322"/>
      <c r="M99" s="349" t="str">
        <f t="shared" si="4"/>
        <v/>
      </c>
      <c r="N99" s="350" t="str">
        <f>IFERROR(VLOOKUP(F99,Paramètres!L:M,2,FALSE),"")</f>
        <v/>
      </c>
      <c r="O99" s="350" t="str">
        <f t="shared" si="3"/>
        <v/>
      </c>
    </row>
    <row r="100" spans="2:15" x14ac:dyDescent="0.3">
      <c r="B100" s="321"/>
      <c r="C100" s="33"/>
      <c r="D100" s="34"/>
      <c r="E100" s="45"/>
      <c r="F100" s="53"/>
      <c r="G100" s="59"/>
      <c r="H100" s="322"/>
      <c r="M100" s="349" t="str">
        <f t="shared" si="4"/>
        <v/>
      </c>
      <c r="N100" s="350" t="str">
        <f>IFERROR(VLOOKUP(F100,Paramètres!L:M,2,FALSE),"")</f>
        <v/>
      </c>
      <c r="O100" s="350" t="str">
        <f t="shared" si="3"/>
        <v/>
      </c>
    </row>
    <row r="101" spans="2:15" x14ac:dyDescent="0.3">
      <c r="B101" s="321"/>
      <c r="C101" s="33"/>
      <c r="D101" s="34"/>
      <c r="E101" s="45"/>
      <c r="F101" s="53"/>
      <c r="G101" s="59"/>
      <c r="H101" s="322"/>
      <c r="M101" s="349" t="str">
        <f t="shared" si="4"/>
        <v/>
      </c>
      <c r="N101" s="350" t="str">
        <f>IFERROR(VLOOKUP(F101,Paramètres!L:M,2,FALSE),"")</f>
        <v/>
      </c>
      <c r="O101" s="350" t="str">
        <f t="shared" si="3"/>
        <v/>
      </c>
    </row>
    <row r="102" spans="2:15" x14ac:dyDescent="0.3">
      <c r="B102" s="321"/>
      <c r="C102" s="33"/>
      <c r="D102" s="34"/>
      <c r="E102" s="45"/>
      <c r="F102" s="53"/>
      <c r="G102" s="59"/>
      <c r="H102" s="322"/>
      <c r="M102" s="349" t="str">
        <f t="shared" si="4"/>
        <v/>
      </c>
      <c r="N102" s="350" t="str">
        <f>IFERROR(VLOOKUP(F102,Paramètres!L:M,2,FALSE),"")</f>
        <v/>
      </c>
      <c r="O102" s="350" t="str">
        <f t="shared" si="3"/>
        <v/>
      </c>
    </row>
    <row r="103" spans="2:15" x14ac:dyDescent="0.3">
      <c r="B103" s="321"/>
      <c r="C103" s="33"/>
      <c r="D103" s="34"/>
      <c r="E103" s="45"/>
      <c r="F103" s="53"/>
      <c r="G103" s="59"/>
      <c r="H103" s="322"/>
      <c r="M103" s="349" t="str">
        <f t="shared" si="4"/>
        <v/>
      </c>
      <c r="N103" s="350" t="str">
        <f>IFERROR(VLOOKUP(F103,Paramètres!L:M,2,FALSE),"")</f>
        <v/>
      </c>
      <c r="O103" s="350" t="str">
        <f t="shared" si="3"/>
        <v/>
      </c>
    </row>
    <row r="104" spans="2:15" x14ac:dyDescent="0.3">
      <c r="B104" s="321"/>
      <c r="C104" s="33"/>
      <c r="D104" s="34"/>
      <c r="E104" s="45"/>
      <c r="F104" s="53"/>
      <c r="G104" s="59"/>
      <c r="H104" s="322"/>
      <c r="M104" s="349" t="str">
        <f t="shared" si="4"/>
        <v/>
      </c>
      <c r="N104" s="350" t="str">
        <f>IFERROR(VLOOKUP(F104,Paramètres!L:M,2,FALSE),"")</f>
        <v/>
      </c>
      <c r="O104" s="350" t="str">
        <f t="shared" si="3"/>
        <v/>
      </c>
    </row>
    <row r="105" spans="2:15" x14ac:dyDescent="0.3">
      <c r="B105" s="321"/>
      <c r="C105" s="33"/>
      <c r="D105" s="34"/>
      <c r="E105" s="45"/>
      <c r="F105" s="53"/>
      <c r="G105" s="59"/>
      <c r="H105" s="322"/>
      <c r="M105" s="349" t="str">
        <f t="shared" si="4"/>
        <v/>
      </c>
      <c r="N105" s="350" t="str">
        <f>IFERROR(VLOOKUP(F105,Paramètres!L:M,2,FALSE),"")</f>
        <v/>
      </c>
      <c r="O105" s="350" t="str">
        <f t="shared" si="3"/>
        <v/>
      </c>
    </row>
    <row r="106" spans="2:15" x14ac:dyDescent="0.3">
      <c r="B106" s="321"/>
      <c r="C106" s="33"/>
      <c r="D106" s="34"/>
      <c r="E106" s="45"/>
      <c r="F106" s="53"/>
      <c r="G106" s="59"/>
      <c r="H106" s="322"/>
      <c r="M106" s="349" t="str">
        <f t="shared" si="4"/>
        <v/>
      </c>
      <c r="N106" s="350" t="str">
        <f>IFERROR(VLOOKUP(F106,Paramètres!L:M,2,FALSE),"")</f>
        <v/>
      </c>
      <c r="O106" s="350" t="str">
        <f t="shared" si="3"/>
        <v/>
      </c>
    </row>
    <row r="107" spans="2:15" x14ac:dyDescent="0.3">
      <c r="B107" s="321"/>
      <c r="C107" s="33"/>
      <c r="D107" s="34"/>
      <c r="E107" s="45"/>
      <c r="F107" s="53"/>
      <c r="G107" s="59"/>
      <c r="H107" s="322"/>
      <c r="M107" s="349" t="str">
        <f t="shared" si="4"/>
        <v/>
      </c>
      <c r="N107" s="350" t="str">
        <f>IFERROR(VLOOKUP(F107,Paramètres!L:M,2,FALSE),"")</f>
        <v/>
      </c>
      <c r="O107" s="350" t="str">
        <f t="shared" si="3"/>
        <v/>
      </c>
    </row>
    <row r="108" spans="2:15" x14ac:dyDescent="0.3">
      <c r="B108" s="321"/>
      <c r="C108" s="33"/>
      <c r="D108" s="34"/>
      <c r="E108" s="45"/>
      <c r="F108" s="53"/>
      <c r="G108" s="59"/>
      <c r="H108" s="322"/>
      <c r="M108" s="349" t="str">
        <f t="shared" si="4"/>
        <v/>
      </c>
      <c r="N108" s="350" t="str">
        <f>IFERROR(VLOOKUP(F108,Paramètres!L:M,2,FALSE),"")</f>
        <v/>
      </c>
      <c r="O108" s="350" t="str">
        <f t="shared" si="3"/>
        <v/>
      </c>
    </row>
    <row r="109" spans="2:15" x14ac:dyDescent="0.3">
      <c r="B109" s="321"/>
      <c r="C109" s="33"/>
      <c r="D109" s="34"/>
      <c r="E109" s="45"/>
      <c r="F109" s="53"/>
      <c r="G109" s="59"/>
      <c r="H109" s="322"/>
      <c r="M109" s="349" t="str">
        <f t="shared" si="4"/>
        <v/>
      </c>
      <c r="N109" s="350" t="str">
        <f>IFERROR(VLOOKUP(F109,Paramètres!L:M,2,FALSE),"")</f>
        <v/>
      </c>
      <c r="O109" s="350" t="str">
        <f t="shared" si="3"/>
        <v/>
      </c>
    </row>
    <row r="110" spans="2:15" x14ac:dyDescent="0.3">
      <c r="B110" s="321"/>
      <c r="C110" s="33"/>
      <c r="D110" s="34"/>
      <c r="E110" s="45"/>
      <c r="F110" s="53"/>
      <c r="G110" s="59"/>
      <c r="H110" s="322"/>
      <c r="M110" s="349" t="str">
        <f t="shared" si="4"/>
        <v/>
      </c>
      <c r="N110" s="350" t="str">
        <f>IFERROR(VLOOKUP(F110,Paramètres!L:M,2,FALSE),"")</f>
        <v/>
      </c>
      <c r="O110" s="350" t="str">
        <f t="shared" si="3"/>
        <v/>
      </c>
    </row>
    <row r="111" spans="2:15" x14ac:dyDescent="0.3">
      <c r="B111" s="321"/>
      <c r="C111" s="33"/>
      <c r="D111" s="34"/>
      <c r="E111" s="45"/>
      <c r="F111" s="53"/>
      <c r="G111" s="59"/>
      <c r="H111" s="322"/>
      <c r="M111" s="349" t="str">
        <f t="shared" si="4"/>
        <v/>
      </c>
      <c r="N111" s="350" t="str">
        <f>IFERROR(VLOOKUP(F111,Paramètres!L:M,2,FALSE),"")</f>
        <v/>
      </c>
      <c r="O111" s="350" t="str">
        <f t="shared" si="3"/>
        <v/>
      </c>
    </row>
    <row r="112" spans="2:15" x14ac:dyDescent="0.3">
      <c r="B112" s="321"/>
      <c r="C112" s="33"/>
      <c r="D112" s="34"/>
      <c r="E112" s="45"/>
      <c r="F112" s="53"/>
      <c r="G112" s="59"/>
      <c r="H112" s="322"/>
      <c r="M112" s="349" t="str">
        <f t="shared" si="4"/>
        <v/>
      </c>
      <c r="N112" s="350" t="str">
        <f>IFERROR(VLOOKUP(F112,Paramètres!L:M,2,FALSE),"")</f>
        <v/>
      </c>
      <c r="O112" s="350" t="str">
        <f t="shared" si="3"/>
        <v/>
      </c>
    </row>
    <row r="113" spans="2:15" x14ac:dyDescent="0.3">
      <c r="B113" s="321"/>
      <c r="C113" s="33"/>
      <c r="D113" s="34"/>
      <c r="E113" s="45"/>
      <c r="F113" s="53"/>
      <c r="G113" s="59"/>
      <c r="H113" s="322"/>
      <c r="M113" s="349" t="str">
        <f t="shared" si="4"/>
        <v/>
      </c>
      <c r="N113" s="350" t="str">
        <f>IFERROR(VLOOKUP(F113,Paramètres!L:M,2,FALSE),"")</f>
        <v/>
      </c>
      <c r="O113" s="350" t="str">
        <f t="shared" ref="O113:O116" si="5">IF(AND(N113=1,G113="Oui"),4,
IF(AND(N113=1,G113="Non"),2,
IF(AND(N113=2,G113="Oui"),2,
IF(AND(N113=2,G113="Non"),1,""))))</f>
        <v/>
      </c>
    </row>
    <row r="114" spans="2:15" x14ac:dyDescent="0.3">
      <c r="B114" s="321"/>
      <c r="C114" s="33"/>
      <c r="D114" s="34"/>
      <c r="E114" s="45"/>
      <c r="F114" s="53"/>
      <c r="G114" s="59"/>
      <c r="H114" s="322"/>
      <c r="M114" s="349" t="str">
        <f t="shared" si="4"/>
        <v/>
      </c>
      <c r="N114" s="350" t="str">
        <f>IFERROR(VLOOKUP(F114,Paramètres!L:M,2,FALSE),"")</f>
        <v/>
      </c>
      <c r="O114" s="350" t="str">
        <f t="shared" si="5"/>
        <v/>
      </c>
    </row>
    <row r="115" spans="2:15" x14ac:dyDescent="0.3">
      <c r="B115" s="321"/>
      <c r="C115" s="33"/>
      <c r="D115" s="34"/>
      <c r="E115" s="45"/>
      <c r="F115" s="53"/>
      <c r="G115" s="59"/>
      <c r="H115" s="322"/>
      <c r="M115" s="349" t="str">
        <f t="shared" si="4"/>
        <v/>
      </c>
      <c r="N115" s="350" t="str">
        <f>IFERROR(VLOOKUP(F115,Paramètres!L:M,2,FALSE),"")</f>
        <v/>
      </c>
      <c r="O115" s="350" t="str">
        <f t="shared" si="5"/>
        <v/>
      </c>
    </row>
    <row r="116" spans="2:15" x14ac:dyDescent="0.3">
      <c r="B116" s="321"/>
      <c r="C116" s="33"/>
      <c r="D116" s="34"/>
      <c r="E116" s="45"/>
      <c r="F116" s="53"/>
      <c r="G116" s="59"/>
      <c r="H116" s="322"/>
      <c r="M116" s="349" t="str">
        <f t="shared" si="4"/>
        <v/>
      </c>
      <c r="N116" s="350" t="str">
        <f>IFERROR(VLOOKUP(F116,Paramètres!L:M,2,FALSE),"")</f>
        <v/>
      </c>
      <c r="O116" s="350" t="str">
        <f t="shared" si="5"/>
        <v/>
      </c>
    </row>
    <row r="117" spans="2:15" ht="15" thickBot="1" x14ac:dyDescent="0.35">
      <c r="B117" s="327"/>
      <c r="C117" s="328"/>
      <c r="D117" s="328"/>
      <c r="E117" s="328"/>
      <c r="F117" s="328"/>
      <c r="G117" s="352"/>
      <c r="H117" s="330"/>
    </row>
  </sheetData>
  <sheetProtection algorithmName="SHA-512" hashValue="BW+Y1cWq8J1pfiwLQzTnvqDWTURElZ4hzJeJlpXywlRd4vXcu9hM77v77J23zyEegJgXeoTxCr6ZTV2/RCygoA==" saltValue="9mI2iyKhKqXzaSY2S2F/xg==" spinCount="100000" sheet="1" objects="1" scenarios="1" formatRows="0"/>
  <mergeCells count="7">
    <mergeCell ref="C14:G14"/>
    <mergeCell ref="D1:H1"/>
    <mergeCell ref="C9:G9"/>
    <mergeCell ref="C10:G10"/>
    <mergeCell ref="C7:G7"/>
    <mergeCell ref="C12:G12"/>
    <mergeCell ref="C13:G13"/>
  </mergeCells>
  <dataValidations count="1">
    <dataValidation type="whole" operator="greaterThan" allowBlank="1" showInputMessage="1" showErrorMessage="1" error="Veuillez inscrire uniquement l'année_x000a_aaaa" prompt="Entrer l'année comme suit :_x000a_aaaa" sqref="E17:E116" xr:uid="{BBA24E20-D148-469E-A150-E6083BAA514D}">
      <formula1>0</formula1>
    </dataValidation>
  </dataValidations>
  <hyperlinks>
    <hyperlink ref="C10:G10" r:id="rId1" display="Seuls les festivals de catégorie 1 et 2 sont admissibles pour les fins de ce calcul - Pour consulter l'Annexe A - Liste des festivals admissibles cliquez ici " xr:uid="{15680EE1-6AF2-483A-ADE8-111C06C6AE57}"/>
    <hyperlink ref="E14" location="Formulaire_Demande!C98" display="2. Ensuite, retourner au Formulaire_Demande cliquer ici" xr:uid="{A405A756-77EF-4D2C-81E4-5C7B90F7D9B3}"/>
    <hyperlink ref="D14" location="Formulaire_Demande!C98" display="2. Ensuite, retourner au Formulaire_Demande cliquer ici" xr:uid="{BF001DE6-3364-4E1F-A3D5-3F98015EC6EE}"/>
    <hyperlink ref="C14:G14" location="Formulaire_Demande!C194" display="2. Ensuite, retourner au Formulaire_Demande cliquer ici" xr:uid="{5C6F8B18-90B7-41FD-BBE6-C564D4DD0DD1}"/>
  </hyperlinks>
  <printOptions horizontalCentered="1"/>
  <pageMargins left="0.25" right="0.25" top="0.75" bottom="0.75" header="0.3" footer="0.3"/>
  <pageSetup paperSize="5" scale="60" fitToHeight="4" orientation="landscape" r:id="rId2"/>
  <headerFooter>
    <oddFooter>&amp;R&amp;P/&amp;N</oddFooter>
  </headerFooter>
  <rowBreaks count="1" manualBreakCount="1">
    <brk id="31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électionner dans la liste" xr:uid="{10A97D8F-0BC7-46A7-B231-DB0921A334BE}">
          <x14:formula1>
            <xm:f>Paramètres!$H$2:$H$3</xm:f>
          </x14:formula1>
          <xm:sqref>G17:G116</xm:sqref>
        </x14:dataValidation>
        <x14:dataValidation type="list" allowBlank="1" showInputMessage="1" showErrorMessage="1" prompt="Sélectionner dans la liste" xr:uid="{26C5A3EF-9C58-4894-88C3-41C519B5E6E6}">
          <x14:formula1>
            <xm:f>Paramètres!$C$2:$C$7</xm:f>
          </x14:formula1>
          <xm:sqref>D17:D116</xm:sqref>
        </x14:dataValidation>
        <x14:dataValidation type="list" allowBlank="1" showInputMessage="1" showErrorMessage="1" prompt="Sélectionner dans la liste" xr:uid="{67FF5772-2944-4F90-9ED6-90A560A93098}">
          <x14:formula1>
            <xm:f>Paramètres!$L$2:$L$15</xm:f>
          </x14:formula1>
          <xm:sqref>F17:F116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6A7C-3BD2-4425-BEAD-CAE3B53BD5B3}">
  <sheetPr>
    <tabColor theme="4" tint="-0.249977111117893"/>
    <pageSetUpPr fitToPage="1"/>
  </sheetPr>
  <dimension ref="B1:M47"/>
  <sheetViews>
    <sheetView showGridLines="0" zoomScaleNormal="100" workbookViewId="0"/>
  </sheetViews>
  <sheetFormatPr baseColWidth="10" defaultColWidth="10.77734375" defaultRowHeight="14.4" x14ac:dyDescent="0.3"/>
  <cols>
    <col min="1" max="1" width="1.5546875" customWidth="1"/>
    <col min="2" max="2" width="2.5546875" customWidth="1"/>
    <col min="3" max="3" width="62.77734375" customWidth="1"/>
    <col min="4" max="4" width="24.5546875" customWidth="1"/>
    <col min="5" max="5" width="29" customWidth="1"/>
    <col min="6" max="7" width="15.77734375" customWidth="1"/>
    <col min="8" max="8" width="16.77734375" customWidth="1"/>
    <col min="9" max="9" width="2.5546875" customWidth="1"/>
    <col min="10" max="10" width="1.6640625" customWidth="1"/>
    <col min="13" max="13" width="10.77734375" style="351"/>
  </cols>
  <sheetData>
    <row r="1" spans="2:13" s="54" customFormat="1" ht="38.1" customHeight="1" x14ac:dyDescent="0.3">
      <c r="D1" s="563" t="s">
        <v>329</v>
      </c>
      <c r="E1" s="563"/>
      <c r="F1" s="563"/>
      <c r="G1" s="563"/>
      <c r="H1" s="563"/>
      <c r="I1" s="563"/>
      <c r="J1" s="151"/>
      <c r="M1" s="2"/>
    </row>
    <row r="2" spans="2:13" s="54" customFormat="1" ht="18" customHeight="1" x14ac:dyDescent="0.3">
      <c r="I2" s="63" t="s">
        <v>26</v>
      </c>
      <c r="M2" s="2"/>
    </row>
    <row r="3" spans="2:13" s="54" customFormat="1" ht="18" customHeight="1" x14ac:dyDescent="0.3">
      <c r="C3" s="154"/>
      <c r="D3" s="154"/>
      <c r="I3" s="64" t="s">
        <v>281</v>
      </c>
      <c r="M3" s="2"/>
    </row>
    <row r="4" spans="2:13" s="54" customFormat="1" ht="12" customHeight="1" x14ac:dyDescent="0.3">
      <c r="C4" s="154"/>
      <c r="D4" s="154"/>
      <c r="I4" s="150" t="str">
        <f>Formulaire_Demande!K4</f>
        <v>dernière mise à jour : 30 mai 2024</v>
      </c>
      <c r="M4" s="2"/>
    </row>
    <row r="5" spans="2:13" s="54" customFormat="1" ht="10.050000000000001" customHeight="1" thickBot="1" x14ac:dyDescent="0.35">
      <c r="I5" s="153"/>
      <c r="M5" s="2"/>
    </row>
    <row r="6" spans="2:13" s="54" customFormat="1" ht="10.050000000000001" customHeight="1" x14ac:dyDescent="0.3">
      <c r="B6" s="157"/>
      <c r="C6" s="169"/>
      <c r="D6" s="169"/>
      <c r="E6" s="171"/>
      <c r="F6" s="171"/>
      <c r="G6" s="171"/>
      <c r="H6" s="171"/>
      <c r="I6" s="172"/>
      <c r="M6" s="2"/>
    </row>
    <row r="7" spans="2:13" s="54" customFormat="1" ht="28.05" customHeight="1" x14ac:dyDescent="0.3">
      <c r="B7" s="65"/>
      <c r="C7" s="484" t="s">
        <v>280</v>
      </c>
      <c r="D7" s="485"/>
      <c r="E7" s="485"/>
      <c r="F7" s="485"/>
      <c r="G7" s="485"/>
      <c r="H7" s="485"/>
      <c r="I7" s="161"/>
      <c r="J7" s="153"/>
      <c r="M7" s="2"/>
    </row>
    <row r="8" spans="2:13" s="54" customFormat="1" ht="10.050000000000001" customHeight="1" x14ac:dyDescent="0.3">
      <c r="B8" s="65"/>
      <c r="C8" s="173"/>
      <c r="D8" s="173"/>
      <c r="E8" s="173"/>
      <c r="F8" s="173"/>
      <c r="G8" s="173"/>
      <c r="H8" s="173"/>
      <c r="I8" s="161"/>
      <c r="J8" s="153"/>
      <c r="M8" s="2"/>
    </row>
    <row r="9" spans="2:13" s="54" customFormat="1" ht="26.55" customHeight="1" x14ac:dyDescent="0.3">
      <c r="B9" s="65"/>
      <c r="C9" s="652" t="s">
        <v>284</v>
      </c>
      <c r="D9" s="653"/>
      <c r="E9" s="653"/>
      <c r="F9" s="653"/>
      <c r="G9" s="653"/>
      <c r="H9" s="654"/>
      <c r="I9" s="161"/>
      <c r="J9" s="153"/>
      <c r="M9" s="2"/>
    </row>
    <row r="10" spans="2:13" s="54" customFormat="1" ht="10.050000000000001" customHeight="1" x14ac:dyDescent="0.3">
      <c r="B10" s="65"/>
      <c r="C10" s="173"/>
      <c r="D10" s="173"/>
      <c r="E10" s="173"/>
      <c r="F10" s="173"/>
      <c r="G10" s="173"/>
      <c r="H10" s="173"/>
      <c r="I10" s="161"/>
      <c r="J10" s="153"/>
      <c r="M10" s="2"/>
    </row>
    <row r="11" spans="2:13" s="54" customFormat="1" ht="22.05" customHeight="1" x14ac:dyDescent="0.3">
      <c r="B11" s="65"/>
      <c r="C11" s="605" t="s">
        <v>46</v>
      </c>
      <c r="D11" s="605"/>
      <c r="E11" s="605"/>
      <c r="F11" s="605"/>
      <c r="G11" s="605"/>
      <c r="H11" s="605"/>
      <c r="I11" s="161"/>
      <c r="J11" s="153"/>
      <c r="M11" s="2"/>
    </row>
    <row r="12" spans="2:13" s="54" customFormat="1" ht="31.5" customHeight="1" x14ac:dyDescent="0.3">
      <c r="B12" s="65"/>
      <c r="C12" s="645" t="s">
        <v>319</v>
      </c>
      <c r="D12" s="645"/>
      <c r="E12" s="645"/>
      <c r="F12" s="645"/>
      <c r="G12" s="645"/>
      <c r="H12" s="645"/>
      <c r="I12" s="161"/>
      <c r="J12" s="153"/>
      <c r="M12" s="2"/>
    </row>
    <row r="13" spans="2:13" s="54" customFormat="1" ht="10.050000000000001" customHeight="1" x14ac:dyDescent="0.3">
      <c r="B13" s="65"/>
      <c r="C13" s="173"/>
      <c r="D13" s="173"/>
      <c r="E13" s="173"/>
      <c r="F13" s="173"/>
      <c r="G13" s="173"/>
      <c r="H13" s="173"/>
      <c r="I13" s="161"/>
      <c r="J13" s="153"/>
      <c r="M13" s="2"/>
    </row>
    <row r="14" spans="2:13" s="190" customFormat="1" ht="65.55" customHeight="1" x14ac:dyDescent="0.3">
      <c r="B14" s="315"/>
      <c r="C14" s="316" t="s">
        <v>275</v>
      </c>
      <c r="D14" s="316" t="s">
        <v>62</v>
      </c>
      <c r="E14" s="259" t="s">
        <v>262</v>
      </c>
      <c r="F14" s="259" t="s">
        <v>291</v>
      </c>
      <c r="G14" s="259" t="s">
        <v>303</v>
      </c>
      <c r="H14" s="259" t="s">
        <v>306</v>
      </c>
      <c r="I14" s="318"/>
      <c r="M14" s="354"/>
    </row>
    <row r="15" spans="2:13" x14ac:dyDescent="0.3">
      <c r="B15" s="321"/>
      <c r="C15" s="33"/>
      <c r="D15" s="34"/>
      <c r="E15" s="33"/>
      <c r="F15" s="59"/>
      <c r="G15" s="45"/>
      <c r="H15" s="4"/>
      <c r="I15" s="322"/>
    </row>
    <row r="16" spans="2:13" x14ac:dyDescent="0.3">
      <c r="B16" s="321"/>
      <c r="C16" s="33"/>
      <c r="D16" s="34"/>
      <c r="E16" s="33"/>
      <c r="F16" s="59"/>
      <c r="G16" s="45"/>
      <c r="H16" s="4"/>
      <c r="I16" s="322"/>
    </row>
    <row r="17" spans="2:9" x14ac:dyDescent="0.3">
      <c r="B17" s="321"/>
      <c r="C17" s="33"/>
      <c r="D17" s="34"/>
      <c r="E17" s="33"/>
      <c r="F17" s="59"/>
      <c r="G17" s="45"/>
      <c r="H17" s="4"/>
      <c r="I17" s="322"/>
    </row>
    <row r="18" spans="2:9" x14ac:dyDescent="0.3">
      <c r="B18" s="321"/>
      <c r="C18" s="33"/>
      <c r="D18" s="34"/>
      <c r="E18" s="33"/>
      <c r="F18" s="59"/>
      <c r="G18" s="45"/>
      <c r="H18" s="4"/>
      <c r="I18" s="322"/>
    </row>
    <row r="19" spans="2:9" x14ac:dyDescent="0.3">
      <c r="B19" s="321"/>
      <c r="C19" s="33"/>
      <c r="D19" s="34"/>
      <c r="E19" s="33"/>
      <c r="F19" s="59"/>
      <c r="G19" s="45"/>
      <c r="H19" s="4"/>
      <c r="I19" s="322"/>
    </row>
    <row r="20" spans="2:9" x14ac:dyDescent="0.3">
      <c r="B20" s="321"/>
      <c r="C20" s="33"/>
      <c r="D20" s="34"/>
      <c r="E20" s="33"/>
      <c r="F20" s="59"/>
      <c r="G20" s="45"/>
      <c r="H20" s="4"/>
      <c r="I20" s="322"/>
    </row>
    <row r="21" spans="2:9" x14ac:dyDescent="0.3">
      <c r="B21" s="321"/>
      <c r="C21" s="33"/>
      <c r="D21" s="34"/>
      <c r="E21" s="33"/>
      <c r="F21" s="59"/>
      <c r="G21" s="45"/>
      <c r="H21" s="4"/>
      <c r="I21" s="322"/>
    </row>
    <row r="22" spans="2:9" x14ac:dyDescent="0.3">
      <c r="B22" s="321"/>
      <c r="C22" s="33"/>
      <c r="D22" s="34"/>
      <c r="E22" s="33"/>
      <c r="F22" s="59"/>
      <c r="G22" s="45"/>
      <c r="H22" s="4"/>
      <c r="I22" s="322"/>
    </row>
    <row r="23" spans="2:9" x14ac:dyDescent="0.3">
      <c r="B23" s="321"/>
      <c r="C23" s="33"/>
      <c r="D23" s="34"/>
      <c r="E23" s="33"/>
      <c r="F23" s="59"/>
      <c r="G23" s="45"/>
      <c r="H23" s="4"/>
      <c r="I23" s="322"/>
    </row>
    <row r="24" spans="2:9" x14ac:dyDescent="0.3">
      <c r="B24" s="321"/>
      <c r="C24" s="33"/>
      <c r="D24" s="34"/>
      <c r="E24" s="33"/>
      <c r="F24" s="59"/>
      <c r="G24" s="45"/>
      <c r="H24" s="4"/>
      <c r="I24" s="322"/>
    </row>
    <row r="25" spans="2:9" x14ac:dyDescent="0.3">
      <c r="B25" s="321"/>
      <c r="C25" s="33"/>
      <c r="D25" s="34"/>
      <c r="E25" s="33"/>
      <c r="F25" s="59"/>
      <c r="G25" s="45"/>
      <c r="H25" s="4"/>
      <c r="I25" s="322"/>
    </row>
    <row r="26" spans="2:9" x14ac:dyDescent="0.3">
      <c r="B26" s="321"/>
      <c r="C26" s="33"/>
      <c r="D26" s="34"/>
      <c r="E26" s="33"/>
      <c r="F26" s="59"/>
      <c r="G26" s="45"/>
      <c r="H26" s="4"/>
      <c r="I26" s="322"/>
    </row>
    <row r="27" spans="2:9" x14ac:dyDescent="0.3">
      <c r="B27" s="321"/>
      <c r="C27" s="33"/>
      <c r="D27" s="34"/>
      <c r="E27" s="33"/>
      <c r="F27" s="59"/>
      <c r="G27" s="45"/>
      <c r="H27" s="4"/>
      <c r="I27" s="322"/>
    </row>
    <row r="28" spans="2:9" x14ac:dyDescent="0.3">
      <c r="B28" s="321"/>
      <c r="C28" s="33"/>
      <c r="D28" s="34"/>
      <c r="E28" s="33"/>
      <c r="F28" s="59"/>
      <c r="G28" s="45"/>
      <c r="H28" s="4"/>
      <c r="I28" s="322"/>
    </row>
    <row r="29" spans="2:9" x14ac:dyDescent="0.3">
      <c r="B29" s="321"/>
      <c r="C29" s="33"/>
      <c r="D29" s="34"/>
      <c r="E29" s="33"/>
      <c r="F29" s="59"/>
      <c r="G29" s="45"/>
      <c r="H29" s="4"/>
      <c r="I29" s="322"/>
    </row>
    <row r="30" spans="2:9" x14ac:dyDescent="0.3">
      <c r="B30" s="321"/>
      <c r="C30" s="33"/>
      <c r="D30" s="36"/>
      <c r="E30" s="33"/>
      <c r="F30" s="59"/>
      <c r="G30" s="45"/>
      <c r="H30" s="4"/>
      <c r="I30" s="322"/>
    </row>
    <row r="31" spans="2:9" x14ac:dyDescent="0.3">
      <c r="B31" s="321"/>
      <c r="C31" s="33"/>
      <c r="D31" s="34"/>
      <c r="E31" s="33"/>
      <c r="F31" s="59"/>
      <c r="G31" s="45"/>
      <c r="H31" s="4"/>
      <c r="I31" s="322"/>
    </row>
    <row r="32" spans="2:9" x14ac:dyDescent="0.3">
      <c r="B32" s="321"/>
      <c r="C32" s="33"/>
      <c r="D32" s="34"/>
      <c r="E32" s="33"/>
      <c r="F32" s="59"/>
      <c r="G32" s="45"/>
      <c r="H32" s="4"/>
      <c r="I32" s="322"/>
    </row>
    <row r="33" spans="2:13" x14ac:dyDescent="0.3">
      <c r="B33" s="321"/>
      <c r="C33" s="33"/>
      <c r="D33" s="34"/>
      <c r="E33" s="33"/>
      <c r="F33" s="59"/>
      <c r="G33" s="45"/>
      <c r="H33" s="4"/>
      <c r="I33" s="322"/>
    </row>
    <row r="34" spans="2:13" x14ac:dyDescent="0.3">
      <c r="B34" s="321"/>
      <c r="C34" s="33"/>
      <c r="D34" s="34"/>
      <c r="E34" s="33"/>
      <c r="F34" s="59"/>
      <c r="G34" s="45"/>
      <c r="H34" s="4"/>
      <c r="I34" s="322"/>
    </row>
    <row r="35" spans="2:13" x14ac:dyDescent="0.3">
      <c r="B35" s="321"/>
      <c r="C35" s="33"/>
      <c r="D35" s="34"/>
      <c r="E35" s="33"/>
      <c r="F35" s="59"/>
      <c r="G35" s="45"/>
      <c r="H35" s="4"/>
      <c r="I35" s="322"/>
    </row>
    <row r="36" spans="2:13" x14ac:dyDescent="0.3">
      <c r="B36" s="321"/>
      <c r="C36" s="33"/>
      <c r="D36" s="34"/>
      <c r="E36" s="33"/>
      <c r="F36" s="59"/>
      <c r="G36" s="45"/>
      <c r="H36" s="4"/>
      <c r="I36" s="322"/>
    </row>
    <row r="37" spans="2:13" x14ac:dyDescent="0.3">
      <c r="B37" s="321"/>
      <c r="C37" s="33"/>
      <c r="D37" s="34"/>
      <c r="E37" s="33"/>
      <c r="F37" s="59"/>
      <c r="G37" s="45"/>
      <c r="H37" s="4"/>
      <c r="I37" s="322"/>
    </row>
    <row r="38" spans="2:13" x14ac:dyDescent="0.3">
      <c r="B38" s="321"/>
      <c r="C38" s="33"/>
      <c r="D38" s="34"/>
      <c r="E38" s="33"/>
      <c r="F38" s="59"/>
      <c r="G38" s="45"/>
      <c r="H38" s="4"/>
      <c r="I38" s="322"/>
    </row>
    <row r="39" spans="2:13" x14ac:dyDescent="0.3">
      <c r="B39" s="321"/>
      <c r="C39" s="33"/>
      <c r="D39" s="34"/>
      <c r="E39" s="33"/>
      <c r="F39" s="59"/>
      <c r="G39" s="45"/>
      <c r="H39" s="4"/>
      <c r="I39" s="322"/>
    </row>
    <row r="40" spans="2:13" x14ac:dyDescent="0.3">
      <c r="B40" s="321"/>
      <c r="C40" s="33"/>
      <c r="D40" s="34"/>
      <c r="E40" s="33"/>
      <c r="F40" s="59"/>
      <c r="G40" s="45"/>
      <c r="H40" s="4"/>
      <c r="I40" s="322"/>
    </row>
    <row r="41" spans="2:13" x14ac:dyDescent="0.3">
      <c r="B41" s="321"/>
      <c r="C41" s="33"/>
      <c r="D41" s="34"/>
      <c r="E41" s="33"/>
      <c r="F41" s="59"/>
      <c r="G41" s="45"/>
      <c r="H41" s="4"/>
      <c r="I41" s="322"/>
    </row>
    <row r="42" spans="2:13" x14ac:dyDescent="0.3">
      <c r="B42" s="321"/>
      <c r="C42" s="33"/>
      <c r="D42" s="34"/>
      <c r="E42" s="33"/>
      <c r="F42" s="59"/>
      <c r="G42" s="45"/>
      <c r="H42" s="4"/>
      <c r="I42" s="322"/>
    </row>
    <row r="43" spans="2:13" x14ac:dyDescent="0.3">
      <c r="B43" s="321"/>
      <c r="C43" s="33"/>
      <c r="D43" s="34"/>
      <c r="E43" s="33"/>
      <c r="F43" s="59"/>
      <c r="G43" s="45"/>
      <c r="H43" s="4"/>
      <c r="I43" s="322"/>
    </row>
    <row r="44" spans="2:13" x14ac:dyDescent="0.3">
      <c r="B44" s="321"/>
      <c r="C44" s="33"/>
      <c r="D44" s="34"/>
      <c r="E44" s="33"/>
      <c r="F44" s="59"/>
      <c r="G44" s="45"/>
      <c r="H44" s="4"/>
      <c r="I44" s="322"/>
    </row>
    <row r="45" spans="2:13" ht="10.050000000000001" customHeight="1" x14ac:dyDescent="0.3">
      <c r="B45" s="321"/>
      <c r="C45" s="323"/>
      <c r="D45" s="324"/>
      <c r="E45" s="324"/>
      <c r="F45" s="324"/>
      <c r="G45" s="324"/>
      <c r="H45" s="264"/>
      <c r="I45" s="322"/>
    </row>
    <row r="46" spans="2:13" ht="22.05" customHeight="1" x14ac:dyDescent="0.3">
      <c r="B46" s="321"/>
      <c r="C46" s="323"/>
      <c r="D46" s="324"/>
      <c r="E46" s="75"/>
      <c r="F46" s="75" t="s">
        <v>100</v>
      </c>
      <c r="G46" s="75"/>
      <c r="H46" s="326">
        <f>SUM(H15:H44)</f>
        <v>0</v>
      </c>
      <c r="I46" s="322"/>
      <c r="M46" s="355"/>
    </row>
    <row r="47" spans="2:13" ht="15" thickBot="1" x14ac:dyDescent="0.35">
      <c r="B47" s="327"/>
      <c r="C47" s="328"/>
      <c r="D47" s="328"/>
      <c r="E47" s="328"/>
      <c r="F47" s="328"/>
      <c r="G47" s="328"/>
      <c r="H47" s="328"/>
      <c r="I47" s="330"/>
    </row>
  </sheetData>
  <sheetProtection algorithmName="SHA-512" hashValue="hXD0S4HQiZhgufGfmNhO1VY6ofgM3IyORO0VWqyShL4WudmHgGuPPezWCRsOlWlso1Ku8GtUCdvK4i03IvDF0A==" saltValue="2pVBKOVR7+/6aibMxzY4OA==" spinCount="100000" sheet="1" objects="1" scenarios="1" formatRows="0"/>
  <mergeCells count="5">
    <mergeCell ref="C9:H9"/>
    <mergeCell ref="D1:I1"/>
    <mergeCell ref="C7:H7"/>
    <mergeCell ref="C11:H11"/>
    <mergeCell ref="C12:H12"/>
  </mergeCells>
  <dataValidations count="2">
    <dataValidation type="whole" operator="greaterThan" allowBlank="1" showInputMessage="1" showErrorMessage="1" sqref="H15" xr:uid="{D080C77C-DD0B-4D0A-94FA-8DEF3B6CB943}">
      <formula1>0</formula1>
    </dataValidation>
    <dataValidation type="whole" operator="greaterThan" allowBlank="1" showInputMessage="1" showErrorMessage="1" error="Veuillez inscrire uniquement l'année_x000a_aaaa" prompt="Entrer l'année comme suit :_x000a_aaaa" sqref="G15:G44" xr:uid="{85F37A85-B468-4281-AAAB-AD10B3EE979F}">
      <formula1>0</formula1>
    </dataValidation>
  </dataValidations>
  <printOptions horizontalCentered="1"/>
  <pageMargins left="0.25" right="0.25" top="0.75" bottom="0.75" header="0.3" footer="0.3"/>
  <pageSetup paperSize="5" scale="89" fitToHeight="4" orientation="landscape" r:id="rId1"/>
  <headerFooter>
    <oddFooter>&amp;R&amp;P/&amp;N</oddFooter>
  </headerFooter>
  <rowBreaks count="1" manualBreakCount="1">
    <brk id="2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électionner dans la liste" xr:uid="{174687DD-C032-4B4B-BE7B-2C3551218356}">
          <x14:formula1>
            <xm:f>Paramètres!$C$2:$C$7</xm:f>
          </x14:formula1>
          <xm:sqref>D15:D44</xm:sqref>
        </x14:dataValidation>
        <x14:dataValidation type="list" allowBlank="1" showInputMessage="1" showErrorMessage="1" xr:uid="{F3E3C967-A4AF-4259-9E41-EBF705FC1B71}">
          <x14:formula1>
            <xm:f>Paramètres!$K$1:$K$3</xm:f>
          </x14:formula1>
          <xm:sqref>F15:F44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94E7-41C5-4EF7-9F92-54DD1BA7DAB0}">
  <sheetPr>
    <tabColor rgb="FF00B0F0"/>
    <pageSetUpPr fitToPage="1"/>
  </sheetPr>
  <dimension ref="B1:U63"/>
  <sheetViews>
    <sheetView showGridLines="0" workbookViewId="0">
      <selection activeCell="C7" sqref="C7:K7"/>
    </sheetView>
  </sheetViews>
  <sheetFormatPr baseColWidth="10" defaultColWidth="10.77734375" defaultRowHeight="13.8" x14ac:dyDescent="0.25"/>
  <cols>
    <col min="1" max="1" width="1.5546875" style="1" customWidth="1"/>
    <col min="2" max="2" width="2.5546875" style="93" customWidth="1"/>
    <col min="3" max="7" width="16.6640625" style="1" customWidth="1"/>
    <col min="8" max="8" width="15.6640625" style="1" customWidth="1"/>
    <col min="9" max="9" width="2.6640625" style="1" customWidth="1"/>
    <col min="10" max="10" width="40.6640625" style="1" customWidth="1"/>
    <col min="11" max="11" width="16.6640625" style="1" customWidth="1"/>
    <col min="12" max="12" width="2.5546875" style="1" customWidth="1"/>
    <col min="13" max="13" width="1.5546875" style="1" customWidth="1"/>
    <col min="14" max="14" width="59.5546875" style="1" bestFit="1" customWidth="1"/>
    <col min="15" max="16384" width="10.77734375" style="1"/>
  </cols>
  <sheetData>
    <row r="1" spans="2:18" ht="36.6" customHeight="1" x14ac:dyDescent="0.25">
      <c r="C1" s="563" t="s">
        <v>330</v>
      </c>
      <c r="D1" s="563"/>
      <c r="E1" s="563"/>
      <c r="F1" s="563"/>
      <c r="G1" s="563"/>
      <c r="H1" s="563"/>
      <c r="I1" s="563"/>
      <c r="J1" s="563"/>
      <c r="K1" s="563"/>
      <c r="L1" s="563"/>
      <c r="M1" s="310"/>
      <c r="N1" s="310"/>
      <c r="O1" s="310"/>
      <c r="P1" s="310"/>
      <c r="Q1" s="310"/>
    </row>
    <row r="2" spans="2:18" ht="16.8" x14ac:dyDescent="0.25">
      <c r="L2" s="63" t="s">
        <v>26</v>
      </c>
    </row>
    <row r="3" spans="2:18" ht="16.8" x14ac:dyDescent="0.25">
      <c r="J3" s="64"/>
      <c r="K3" s="64"/>
      <c r="L3" s="64" t="s">
        <v>6</v>
      </c>
    </row>
    <row r="4" spans="2:18" ht="12" customHeight="1" x14ac:dyDescent="0.25">
      <c r="J4" s="64"/>
      <c r="K4" s="64"/>
      <c r="L4" s="150" t="str">
        <f>Formulaire_Demande!K4</f>
        <v>dernière mise à jour : 30 mai 2024</v>
      </c>
    </row>
    <row r="5" spans="2:18" ht="14.1" customHeight="1" thickBot="1" x14ac:dyDescent="0.3">
      <c r="N5" s="54"/>
    </row>
    <row r="6" spans="2:18" ht="10.050000000000001" customHeight="1" x14ac:dyDescent="0.25">
      <c r="B6" s="157"/>
      <c r="C6" s="169"/>
      <c r="D6" s="169"/>
      <c r="E6" s="170"/>
      <c r="F6" s="171"/>
      <c r="G6" s="171"/>
      <c r="H6" s="158"/>
      <c r="I6" s="158"/>
      <c r="J6" s="158"/>
      <c r="K6" s="158"/>
      <c r="L6" s="172"/>
      <c r="M6" s="54"/>
      <c r="N6" s="54"/>
    </row>
    <row r="7" spans="2:18" ht="28.05" customHeight="1" x14ac:dyDescent="0.25">
      <c r="B7" s="65"/>
      <c r="C7" s="606" t="s">
        <v>42</v>
      </c>
      <c r="D7" s="607"/>
      <c r="E7" s="607"/>
      <c r="F7" s="607"/>
      <c r="G7" s="607"/>
      <c r="H7" s="607"/>
      <c r="I7" s="607"/>
      <c r="J7" s="607"/>
      <c r="K7" s="608"/>
      <c r="L7" s="66"/>
      <c r="M7" s="54"/>
    </row>
    <row r="8" spans="2:18" ht="15.6" x14ac:dyDescent="0.25">
      <c r="B8" s="65"/>
      <c r="C8" s="356"/>
      <c r="D8" s="356"/>
      <c r="E8" s="311"/>
      <c r="F8" s="252"/>
      <c r="G8" s="252"/>
      <c r="H8" s="54"/>
      <c r="I8" s="54"/>
      <c r="J8" s="54"/>
      <c r="K8" s="54"/>
      <c r="L8" s="66"/>
      <c r="M8" s="54"/>
      <c r="N8" s="54"/>
    </row>
    <row r="9" spans="2:18" ht="22.05" customHeight="1" x14ac:dyDescent="0.25">
      <c r="B9" s="65"/>
      <c r="C9" s="484" t="s">
        <v>102</v>
      </c>
      <c r="D9" s="485"/>
      <c r="E9" s="485"/>
      <c r="F9" s="485"/>
      <c r="G9" s="485"/>
      <c r="H9" s="485"/>
      <c r="I9" s="485"/>
      <c r="J9" s="485"/>
      <c r="K9" s="486"/>
      <c r="L9" s="66"/>
      <c r="M9" s="54"/>
      <c r="N9" s="666"/>
      <c r="O9" s="666"/>
    </row>
    <row r="10" spans="2:18" ht="15.6" x14ac:dyDescent="0.25">
      <c r="B10" s="65"/>
      <c r="C10" s="356"/>
      <c r="D10" s="356"/>
      <c r="E10" s="311"/>
      <c r="F10" s="252"/>
      <c r="G10" s="252"/>
      <c r="H10" s="54"/>
      <c r="I10" s="54"/>
      <c r="J10" s="54"/>
      <c r="K10" s="54"/>
      <c r="L10" s="66"/>
      <c r="M10" s="54"/>
      <c r="N10" s="54"/>
    </row>
    <row r="11" spans="2:18" ht="23.55" customHeight="1" x14ac:dyDescent="0.25">
      <c r="B11" s="65"/>
      <c r="C11" s="667" t="s">
        <v>54</v>
      </c>
      <c r="D11" s="668"/>
      <c r="E11" s="668"/>
      <c r="F11" s="668"/>
      <c r="G11" s="668"/>
      <c r="H11" s="668"/>
      <c r="I11" s="668"/>
      <c r="J11" s="668"/>
      <c r="K11" s="669"/>
      <c r="L11" s="66"/>
      <c r="M11" s="54"/>
      <c r="N11" s="54"/>
    </row>
    <row r="12" spans="2:18" ht="20.100000000000001" customHeight="1" x14ac:dyDescent="0.3">
      <c r="B12" s="65"/>
      <c r="C12" s="357" t="s">
        <v>55</v>
      </c>
      <c r="D12" s="358"/>
      <c r="E12" s="358"/>
      <c r="F12" s="358"/>
      <c r="G12" s="359"/>
      <c r="H12" s="359"/>
      <c r="I12" s="359"/>
      <c r="J12" s="359"/>
      <c r="K12" s="360"/>
      <c r="L12" s="66"/>
      <c r="M12" s="54"/>
      <c r="N12" s="54"/>
    </row>
    <row r="13" spans="2:18" ht="20.100000000000001" customHeight="1" x14ac:dyDescent="0.25">
      <c r="B13" s="65"/>
      <c r="C13" s="361"/>
      <c r="D13" s="362"/>
      <c r="E13" s="363" t="s">
        <v>56</v>
      </c>
      <c r="F13" s="674" t="s">
        <v>198</v>
      </c>
      <c r="G13" s="674"/>
      <c r="H13" s="674"/>
      <c r="I13" s="674"/>
      <c r="J13" s="674"/>
      <c r="K13" s="675"/>
      <c r="L13" s="66"/>
      <c r="M13" s="54"/>
      <c r="N13" s="54"/>
    </row>
    <row r="14" spans="2:18" ht="36" customHeight="1" x14ac:dyDescent="0.25">
      <c r="B14" s="65"/>
      <c r="C14" s="364"/>
      <c r="D14" s="365"/>
      <c r="E14" s="366" t="s">
        <v>56</v>
      </c>
      <c r="F14" s="676" t="s">
        <v>109</v>
      </c>
      <c r="G14" s="676"/>
      <c r="H14" s="676"/>
      <c r="I14" s="676"/>
      <c r="J14" s="676"/>
      <c r="K14" s="677"/>
      <c r="L14" s="66"/>
      <c r="M14" s="54"/>
      <c r="N14" s="54"/>
    </row>
    <row r="15" spans="2:18" ht="15.6" x14ac:dyDescent="0.25">
      <c r="B15" s="65"/>
      <c r="C15" s="356"/>
      <c r="D15" s="356"/>
      <c r="E15" s="311"/>
      <c r="F15" s="252"/>
      <c r="G15" s="252"/>
      <c r="H15" s="54"/>
      <c r="I15" s="54"/>
      <c r="J15" s="54"/>
      <c r="K15" s="54"/>
      <c r="L15" s="66"/>
      <c r="M15" s="54"/>
      <c r="N15" s="54"/>
    </row>
    <row r="16" spans="2:18" ht="22.05" customHeight="1" x14ac:dyDescent="0.3">
      <c r="B16" s="65"/>
      <c r="C16" s="367" t="s">
        <v>33</v>
      </c>
      <c r="D16" s="678" t="s">
        <v>320</v>
      </c>
      <c r="E16" s="678"/>
      <c r="F16" s="678"/>
      <c r="G16" s="678"/>
      <c r="H16" s="678"/>
      <c r="I16" s="678"/>
      <c r="J16" s="678"/>
      <c r="K16" s="679"/>
      <c r="L16" s="66"/>
      <c r="M16" s="54"/>
      <c r="R16" s="368"/>
    </row>
    <row r="17" spans="2:21" ht="22.05" customHeight="1" x14ac:dyDescent="0.25">
      <c r="B17" s="65"/>
      <c r="C17" s="369" t="s">
        <v>34</v>
      </c>
      <c r="D17" s="664" t="s">
        <v>199</v>
      </c>
      <c r="E17" s="664"/>
      <c r="F17" s="664"/>
      <c r="G17" s="664"/>
      <c r="H17" s="664"/>
      <c r="I17" s="664"/>
      <c r="J17" s="664"/>
      <c r="K17" s="665"/>
      <c r="L17" s="66"/>
      <c r="M17" s="54"/>
    </row>
    <row r="18" spans="2:21" ht="22.05" customHeight="1" x14ac:dyDescent="0.3">
      <c r="B18" s="65"/>
      <c r="C18" s="369" t="s">
        <v>35</v>
      </c>
      <c r="D18" s="664" t="s">
        <v>110</v>
      </c>
      <c r="E18" s="664"/>
      <c r="F18" s="664"/>
      <c r="G18" s="664"/>
      <c r="H18" s="664"/>
      <c r="I18" s="664"/>
      <c r="J18" s="664"/>
      <c r="K18" s="665"/>
      <c r="L18" s="66"/>
      <c r="M18" s="54"/>
      <c r="N18" s="6"/>
      <c r="R18" s="370"/>
    </row>
    <row r="19" spans="2:21" ht="22.05" customHeight="1" x14ac:dyDescent="0.25">
      <c r="B19" s="65"/>
      <c r="C19" s="369" t="s">
        <v>36</v>
      </c>
      <c r="D19" s="664" t="s">
        <v>200</v>
      </c>
      <c r="E19" s="664"/>
      <c r="F19" s="664"/>
      <c r="G19" s="664"/>
      <c r="H19" s="664"/>
      <c r="I19" s="664"/>
      <c r="J19" s="664"/>
      <c r="K19" s="665"/>
      <c r="L19" s="66"/>
      <c r="M19" s="54"/>
      <c r="N19" s="22"/>
      <c r="O19" s="6"/>
      <c r="P19" s="6"/>
      <c r="Q19" s="6"/>
      <c r="R19" s="680"/>
      <c r="S19" s="6"/>
      <c r="T19" s="6"/>
      <c r="U19" s="6"/>
    </row>
    <row r="20" spans="2:21" ht="22.05" customHeight="1" x14ac:dyDescent="0.25">
      <c r="B20" s="65"/>
      <c r="C20" s="369" t="s">
        <v>65</v>
      </c>
      <c r="D20" s="664" t="s">
        <v>111</v>
      </c>
      <c r="E20" s="664"/>
      <c r="F20" s="664"/>
      <c r="G20" s="664"/>
      <c r="H20" s="664"/>
      <c r="I20" s="664"/>
      <c r="J20" s="664"/>
      <c r="K20" s="665"/>
      <c r="L20" s="66"/>
      <c r="M20" s="54"/>
      <c r="N20" s="22"/>
      <c r="O20" s="6"/>
      <c r="P20" s="6"/>
      <c r="Q20" s="6"/>
      <c r="R20" s="680"/>
      <c r="S20" s="6"/>
      <c r="T20" s="6"/>
      <c r="U20" s="6"/>
    </row>
    <row r="21" spans="2:21" ht="22.05" customHeight="1" x14ac:dyDescent="0.25">
      <c r="B21" s="65"/>
      <c r="C21" s="369" t="s">
        <v>66</v>
      </c>
      <c r="D21" s="670" t="s">
        <v>37</v>
      </c>
      <c r="E21" s="670"/>
      <c r="F21" s="670"/>
      <c r="G21" s="670"/>
      <c r="H21" s="670"/>
      <c r="I21" s="670"/>
      <c r="J21" s="670"/>
      <c r="K21" s="671"/>
      <c r="L21" s="66"/>
      <c r="M21" s="54"/>
      <c r="N21" s="22"/>
      <c r="O21" s="6"/>
      <c r="P21" s="6"/>
      <c r="Q21" s="6"/>
      <c r="R21" s="680"/>
      <c r="S21" s="6"/>
      <c r="T21" s="6"/>
      <c r="U21" s="6"/>
    </row>
    <row r="22" spans="2:21" ht="22.05" customHeight="1" x14ac:dyDescent="0.3">
      <c r="B22" s="65"/>
      <c r="C22" s="372" t="s">
        <v>101</v>
      </c>
      <c r="D22" s="672" t="s">
        <v>245</v>
      </c>
      <c r="E22" s="672"/>
      <c r="F22" s="672"/>
      <c r="G22" s="672"/>
      <c r="H22" s="672"/>
      <c r="I22" s="672"/>
      <c r="J22" s="672"/>
      <c r="K22" s="673"/>
      <c r="L22" s="66"/>
      <c r="M22" s="54"/>
      <c r="N22" s="6"/>
      <c r="O22" s="6"/>
      <c r="P22" s="6"/>
      <c r="Q22" s="6"/>
      <c r="R22" s="371"/>
      <c r="S22" s="6"/>
      <c r="T22" s="6"/>
      <c r="U22" s="6"/>
    </row>
    <row r="23" spans="2:21" ht="14.1" customHeight="1" x14ac:dyDescent="0.25">
      <c r="B23" s="67"/>
      <c r="C23" s="229"/>
      <c r="D23" s="229"/>
      <c r="L23" s="68"/>
      <c r="O23" s="229"/>
    </row>
    <row r="24" spans="2:21" ht="52.05" customHeight="1" x14ac:dyDescent="0.25">
      <c r="B24" s="86"/>
      <c r="C24" s="658" t="s">
        <v>233</v>
      </c>
      <c r="D24" s="658"/>
      <c r="E24" s="658"/>
      <c r="F24" s="658"/>
      <c r="G24" s="658"/>
      <c r="H24" s="373" t="s">
        <v>246</v>
      </c>
      <c r="I24" s="83"/>
      <c r="J24" s="682" t="s">
        <v>201</v>
      </c>
      <c r="K24" s="682"/>
      <c r="L24" s="68"/>
      <c r="O24" s="374"/>
      <c r="P24" s="374"/>
      <c r="Q24" s="374"/>
      <c r="R24" s="374"/>
    </row>
    <row r="25" spans="2:21" ht="39.450000000000003" customHeight="1" x14ac:dyDescent="0.25">
      <c r="B25" s="86"/>
      <c r="C25" s="657" t="str">
        <f>IF(Formulaire_Demande!F84="","",Formulaire_Demande!F84)</f>
        <v/>
      </c>
      <c r="D25" s="657"/>
      <c r="E25" s="657"/>
      <c r="F25" s="657"/>
      <c r="G25" s="375"/>
      <c r="H25" s="31"/>
      <c r="I25" s="375"/>
      <c r="J25" s="681"/>
      <c r="K25" s="681"/>
      <c r="L25" s="68"/>
      <c r="O25" s="374"/>
      <c r="P25" s="374"/>
      <c r="Q25" s="374"/>
      <c r="R25" s="374"/>
    </row>
    <row r="26" spans="2:21" ht="39.450000000000003" customHeight="1" x14ac:dyDescent="0.25">
      <c r="B26" s="86"/>
      <c r="C26" s="657" t="str">
        <f>IF(Formulaire_Demande!F85="","",Formulaire_Demande!F85)</f>
        <v/>
      </c>
      <c r="D26" s="657"/>
      <c r="E26" s="657"/>
      <c r="F26" s="657"/>
      <c r="G26" s="375"/>
      <c r="H26" s="31"/>
      <c r="I26" s="375"/>
      <c r="J26" s="681"/>
      <c r="K26" s="681"/>
      <c r="L26" s="68"/>
      <c r="O26" s="374"/>
      <c r="P26" s="374"/>
      <c r="Q26" s="374"/>
      <c r="R26" s="374"/>
    </row>
    <row r="27" spans="2:21" ht="39.450000000000003" customHeight="1" x14ac:dyDescent="0.25">
      <c r="B27" s="86"/>
      <c r="C27" s="657" t="str">
        <f>IF(Formulaire_Demande!F86="","",Formulaire_Demande!F86)</f>
        <v/>
      </c>
      <c r="D27" s="657"/>
      <c r="E27" s="657"/>
      <c r="F27" s="657"/>
      <c r="G27" s="375"/>
      <c r="H27" s="31"/>
      <c r="I27" s="375"/>
      <c r="J27" s="681"/>
      <c r="K27" s="681"/>
      <c r="L27" s="68"/>
      <c r="O27" s="374"/>
      <c r="P27" s="374"/>
      <c r="Q27" s="374"/>
      <c r="R27" s="374"/>
    </row>
    <row r="28" spans="2:21" ht="39.450000000000003" customHeight="1" x14ac:dyDescent="0.25">
      <c r="B28" s="86"/>
      <c r="C28" s="657" t="str">
        <f>IF(Formulaire_Demande!F87="","",Formulaire_Demande!F87)</f>
        <v/>
      </c>
      <c r="D28" s="657"/>
      <c r="E28" s="657"/>
      <c r="F28" s="657"/>
      <c r="G28" s="375"/>
      <c r="H28" s="31"/>
      <c r="I28" s="375"/>
      <c r="J28" s="681"/>
      <c r="K28" s="681"/>
      <c r="L28" s="68"/>
      <c r="O28" s="374"/>
      <c r="P28" s="374"/>
      <c r="Q28" s="374"/>
      <c r="R28" s="374"/>
    </row>
    <row r="29" spans="2:21" ht="39.450000000000003" customHeight="1" x14ac:dyDescent="0.25">
      <c r="B29" s="86"/>
      <c r="C29" s="657" t="str">
        <f>IF(Formulaire_Demande!F88="","",Formulaire_Demande!F88)</f>
        <v/>
      </c>
      <c r="D29" s="657"/>
      <c r="E29" s="657"/>
      <c r="F29" s="657"/>
      <c r="G29" s="375"/>
      <c r="H29" s="31"/>
      <c r="I29" s="375"/>
      <c r="J29" s="681"/>
      <c r="K29" s="681"/>
      <c r="L29" s="68"/>
      <c r="O29" s="374"/>
      <c r="P29" s="374"/>
      <c r="Q29" s="374"/>
      <c r="R29" s="374"/>
    </row>
    <row r="30" spans="2:21" ht="14.1" customHeight="1" x14ac:dyDescent="0.25">
      <c r="B30" s="65"/>
      <c r="C30" s="374"/>
      <c r="D30" s="374"/>
      <c r="E30" s="374"/>
      <c r="F30" s="374"/>
      <c r="G30" s="374"/>
      <c r="L30" s="68"/>
    </row>
    <row r="31" spans="2:21" ht="22.05" customHeight="1" x14ac:dyDescent="0.25">
      <c r="B31" s="67"/>
      <c r="C31" s="658" t="s">
        <v>202</v>
      </c>
      <c r="D31" s="658"/>
      <c r="E31" s="658"/>
      <c r="F31" s="658"/>
      <c r="G31" s="658"/>
      <c r="H31" s="658"/>
      <c r="I31" s="658"/>
      <c r="J31" s="658"/>
      <c r="K31" s="658"/>
      <c r="L31" s="68"/>
      <c r="O31" s="229"/>
    </row>
    <row r="32" spans="2:21" ht="22.05" customHeight="1" x14ac:dyDescent="0.25">
      <c r="B32" s="86"/>
      <c r="C32" s="662" t="s">
        <v>230</v>
      </c>
      <c r="D32" s="662"/>
      <c r="E32" s="662"/>
      <c r="F32" s="662"/>
      <c r="G32" s="662"/>
      <c r="H32" s="662"/>
      <c r="I32" s="662"/>
      <c r="J32" s="662"/>
      <c r="K32" s="662"/>
      <c r="L32" s="68"/>
    </row>
    <row r="33" spans="2:15" ht="60" customHeight="1" x14ac:dyDescent="0.25">
      <c r="B33" s="86"/>
      <c r="C33" s="659"/>
      <c r="D33" s="660"/>
      <c r="E33" s="660"/>
      <c r="F33" s="660"/>
      <c r="G33" s="660"/>
      <c r="H33" s="660"/>
      <c r="I33" s="660"/>
      <c r="J33" s="660"/>
      <c r="K33" s="661"/>
      <c r="L33" s="68"/>
    </row>
    <row r="34" spans="2:15" ht="10.050000000000001" customHeight="1" x14ac:dyDescent="0.25">
      <c r="B34" s="65"/>
      <c r="L34" s="68"/>
    </row>
    <row r="35" spans="2:15" ht="22.05" customHeight="1" x14ac:dyDescent="0.25">
      <c r="B35" s="86"/>
      <c r="C35" s="663" t="s">
        <v>231</v>
      </c>
      <c r="D35" s="663"/>
      <c r="E35" s="663"/>
      <c r="F35" s="663"/>
      <c r="G35" s="663"/>
      <c r="H35" s="663"/>
      <c r="I35" s="663"/>
      <c r="J35" s="663"/>
      <c r="K35" s="663"/>
      <c r="L35" s="68"/>
    </row>
    <row r="36" spans="2:15" ht="60" customHeight="1" x14ac:dyDescent="0.25">
      <c r="B36" s="86"/>
      <c r="C36" s="659"/>
      <c r="D36" s="660"/>
      <c r="E36" s="660"/>
      <c r="F36" s="660"/>
      <c r="G36" s="660"/>
      <c r="H36" s="660"/>
      <c r="I36" s="660"/>
      <c r="J36" s="660"/>
      <c r="K36" s="661"/>
      <c r="L36" s="68"/>
    </row>
    <row r="37" spans="2:15" ht="14.1" customHeight="1" x14ac:dyDescent="0.25">
      <c r="B37" s="65"/>
      <c r="L37" s="68"/>
    </row>
    <row r="38" spans="2:15" ht="28.05" customHeight="1" x14ac:dyDescent="0.25">
      <c r="B38" s="65"/>
      <c r="C38" s="645" t="s">
        <v>234</v>
      </c>
      <c r="D38" s="645"/>
      <c r="E38" s="645"/>
      <c r="F38" s="645"/>
      <c r="G38" s="645"/>
      <c r="H38" s="645"/>
      <c r="I38" s="645"/>
      <c r="J38" s="645"/>
      <c r="K38" s="28"/>
      <c r="L38" s="68"/>
      <c r="O38" s="313"/>
    </row>
    <row r="39" spans="2:15" ht="24" customHeight="1" x14ac:dyDescent="0.25">
      <c r="B39" s="65"/>
      <c r="C39" s="623" t="str">
        <f>IF(K38="","",IF(K38="Oui","* Lesquelles?",IF(K38="Non","")))</f>
        <v/>
      </c>
      <c r="D39" s="623"/>
      <c r="E39" s="623"/>
      <c r="F39" s="623"/>
      <c r="G39" s="623"/>
      <c r="H39" s="623"/>
      <c r="I39" s="623"/>
      <c r="J39" s="623"/>
      <c r="K39" s="623"/>
      <c r="L39" s="68"/>
      <c r="O39" s="313"/>
    </row>
    <row r="40" spans="2:15" ht="28.05" customHeight="1" x14ac:dyDescent="0.25">
      <c r="B40" s="65"/>
      <c r="C40" s="655"/>
      <c r="D40" s="655"/>
      <c r="E40" s="655"/>
      <c r="F40" s="655"/>
      <c r="G40" s="655"/>
      <c r="H40" s="655"/>
      <c r="I40" s="655"/>
      <c r="J40" s="655"/>
      <c r="K40" s="655"/>
      <c r="L40" s="68"/>
      <c r="O40" s="313"/>
    </row>
    <row r="41" spans="2:15" ht="28.05" customHeight="1" x14ac:dyDescent="0.25">
      <c r="B41" s="65"/>
      <c r="C41" s="655"/>
      <c r="D41" s="655"/>
      <c r="E41" s="655"/>
      <c r="F41" s="655"/>
      <c r="G41" s="655"/>
      <c r="H41" s="655"/>
      <c r="I41" s="655"/>
      <c r="J41" s="655"/>
      <c r="K41" s="655"/>
      <c r="L41" s="68"/>
      <c r="O41" s="313"/>
    </row>
    <row r="42" spans="2:15" ht="28.05" customHeight="1" x14ac:dyDescent="0.25">
      <c r="B42" s="65"/>
      <c r="C42" s="655"/>
      <c r="D42" s="655"/>
      <c r="E42" s="655"/>
      <c r="F42" s="655"/>
      <c r="G42" s="655"/>
      <c r="H42" s="655"/>
      <c r="I42" s="655"/>
      <c r="J42" s="655"/>
      <c r="K42" s="655"/>
      <c r="L42" s="68"/>
      <c r="O42" s="313"/>
    </row>
    <row r="43" spans="2:15" ht="14.1" customHeight="1" x14ac:dyDescent="0.25">
      <c r="B43" s="65"/>
      <c r="L43" s="68"/>
    </row>
    <row r="44" spans="2:15" ht="28.05" customHeight="1" x14ac:dyDescent="0.25">
      <c r="B44" s="86"/>
      <c r="C44" s="645" t="s">
        <v>235</v>
      </c>
      <c r="D44" s="645"/>
      <c r="E44" s="645"/>
      <c r="F44" s="645"/>
      <c r="G44" s="645"/>
      <c r="H44" s="645"/>
      <c r="I44" s="645"/>
      <c r="J44" s="656"/>
      <c r="K44" s="28"/>
      <c r="L44" s="68"/>
      <c r="N44" s="253"/>
    </row>
    <row r="45" spans="2:15" ht="24" customHeight="1" x14ac:dyDescent="0.25">
      <c r="B45" s="67"/>
      <c r="C45" s="645" t="str">
        <f>IF(K44="","",IF(K44="Oui","* Mentionnez les prochaines actions en vue de votre développement commercial",IF(K44="Non","* Pourquoi?")))</f>
        <v/>
      </c>
      <c r="D45" s="645"/>
      <c r="E45" s="645"/>
      <c r="F45" s="645"/>
      <c r="G45" s="645"/>
      <c r="H45" s="645"/>
      <c r="I45" s="645"/>
      <c r="J45" s="645"/>
      <c r="K45" s="376"/>
      <c r="L45" s="68"/>
    </row>
    <row r="46" spans="2:15" ht="28.05" customHeight="1" x14ac:dyDescent="0.25">
      <c r="B46" s="67"/>
      <c r="C46" s="655"/>
      <c r="D46" s="655"/>
      <c r="E46" s="655"/>
      <c r="F46" s="655"/>
      <c r="G46" s="655"/>
      <c r="H46" s="655"/>
      <c r="I46" s="655"/>
      <c r="J46" s="655"/>
      <c r="K46" s="655"/>
      <c r="L46" s="68"/>
    </row>
    <row r="47" spans="2:15" ht="28.05" customHeight="1" x14ac:dyDescent="0.25">
      <c r="B47" s="67"/>
      <c r="C47" s="655"/>
      <c r="D47" s="655"/>
      <c r="E47" s="655"/>
      <c r="F47" s="655"/>
      <c r="G47" s="655"/>
      <c r="H47" s="655"/>
      <c r="I47" s="655"/>
      <c r="J47" s="655"/>
      <c r="K47" s="655"/>
      <c r="L47" s="68"/>
    </row>
    <row r="48" spans="2:15" ht="28.05" customHeight="1" x14ac:dyDescent="0.25">
      <c r="B48" s="67"/>
      <c r="C48" s="655"/>
      <c r="D48" s="655"/>
      <c r="E48" s="655"/>
      <c r="F48" s="655"/>
      <c r="G48" s="655"/>
      <c r="H48" s="655"/>
      <c r="I48" s="655"/>
      <c r="J48" s="655"/>
      <c r="K48" s="655"/>
      <c r="L48" s="68"/>
    </row>
    <row r="49" spans="2:12" ht="14.1" customHeight="1" thickBot="1" x14ac:dyDescent="0.3">
      <c r="B49" s="120"/>
      <c r="C49" s="72"/>
      <c r="D49" s="72"/>
      <c r="E49" s="72"/>
      <c r="F49" s="72"/>
      <c r="G49" s="72"/>
      <c r="H49" s="72"/>
      <c r="I49" s="72"/>
      <c r="J49" s="72"/>
      <c r="K49" s="72"/>
      <c r="L49" s="121"/>
    </row>
    <row r="50" spans="2:12" ht="10.050000000000001" customHeight="1" thickBot="1" x14ac:dyDescent="0.3">
      <c r="B50" s="1"/>
    </row>
    <row r="51" spans="2:12" ht="10.050000000000001" customHeight="1" x14ac:dyDescent="0.25">
      <c r="B51" s="377"/>
      <c r="C51" s="378"/>
      <c r="D51" s="378"/>
      <c r="E51" s="378"/>
      <c r="F51" s="378"/>
      <c r="G51" s="378"/>
      <c r="H51" s="378"/>
      <c r="I51" s="378"/>
      <c r="J51" s="378"/>
      <c r="K51" s="378"/>
      <c r="L51" s="379"/>
    </row>
    <row r="52" spans="2:12" ht="28.05" customHeight="1" x14ac:dyDescent="0.25">
      <c r="B52" s="380"/>
      <c r="C52" s="683" t="s">
        <v>248</v>
      </c>
      <c r="D52" s="684"/>
      <c r="E52" s="684"/>
      <c r="F52" s="684"/>
      <c r="G52" s="684"/>
      <c r="H52" s="684"/>
      <c r="I52" s="684"/>
      <c r="J52" s="684"/>
      <c r="K52" s="685"/>
      <c r="L52" s="381"/>
    </row>
    <row r="53" spans="2:12" s="54" customFormat="1" ht="15.6" x14ac:dyDescent="0.3">
      <c r="B53" s="382"/>
      <c r="C53" s="686" t="s">
        <v>249</v>
      </c>
      <c r="D53" s="687"/>
      <c r="E53" s="687"/>
      <c r="F53" s="687"/>
      <c r="G53" s="687"/>
      <c r="H53" s="687"/>
      <c r="I53" s="687"/>
      <c r="J53" s="687"/>
      <c r="K53" s="688"/>
      <c r="L53" s="383"/>
    </row>
    <row r="54" spans="2:12" ht="46.05" customHeight="1" x14ac:dyDescent="0.25">
      <c r="B54" s="384"/>
      <c r="C54" s="689"/>
      <c r="D54" s="690"/>
      <c r="E54" s="690"/>
      <c r="F54" s="690"/>
      <c r="G54" s="690"/>
      <c r="H54" s="690"/>
      <c r="I54" s="690"/>
      <c r="J54" s="690"/>
      <c r="K54" s="691"/>
      <c r="L54" s="381"/>
    </row>
    <row r="55" spans="2:12" ht="10.050000000000001" customHeight="1" x14ac:dyDescent="0.25">
      <c r="B55" s="384"/>
      <c r="C55" s="385"/>
      <c r="D55" s="386"/>
      <c r="E55" s="386"/>
      <c r="F55" s="386"/>
      <c r="G55" s="386"/>
      <c r="H55" s="386"/>
      <c r="I55" s="386"/>
      <c r="J55" s="386"/>
      <c r="K55" s="387"/>
      <c r="L55" s="381"/>
    </row>
    <row r="56" spans="2:12" s="54" customFormat="1" x14ac:dyDescent="0.3">
      <c r="B56" s="382"/>
      <c r="C56" s="692" t="s">
        <v>250</v>
      </c>
      <c r="D56" s="693"/>
      <c r="E56" s="123"/>
      <c r="F56" s="692" t="s">
        <v>251</v>
      </c>
      <c r="G56" s="693"/>
      <c r="H56" s="124"/>
      <c r="I56" s="388"/>
      <c r="J56" s="388"/>
      <c r="K56" s="389"/>
      <c r="L56" s="383"/>
    </row>
    <row r="57" spans="2:12" s="54" customFormat="1" x14ac:dyDescent="0.3">
      <c r="B57" s="382"/>
      <c r="C57" s="694" t="s">
        <v>252</v>
      </c>
      <c r="D57" s="695"/>
      <c r="E57" s="57" t="str">
        <f>IF(E56="","",E56*0.7)</f>
        <v/>
      </c>
      <c r="F57" s="695" t="s">
        <v>253</v>
      </c>
      <c r="G57" s="695"/>
      <c r="H57" s="57" t="str">
        <f>IF(H56="","",IF(H56-E57&lt;0,0,H56-E57))</f>
        <v/>
      </c>
      <c r="I57" s="388"/>
      <c r="J57" s="388"/>
      <c r="K57" s="389"/>
      <c r="L57" s="383"/>
    </row>
    <row r="58" spans="2:12" s="54" customFormat="1" x14ac:dyDescent="0.3">
      <c r="B58" s="382"/>
      <c r="C58" s="694" t="s">
        <v>254</v>
      </c>
      <c r="D58" s="695"/>
      <c r="E58" s="57" t="str">
        <f>IF(E56="","",E56*0.3)</f>
        <v/>
      </c>
      <c r="F58" s="695" t="s">
        <v>255</v>
      </c>
      <c r="G58" s="695"/>
      <c r="H58" s="57" t="str">
        <f>IF(H56="","",IF(H56-E57&lt;E58,E58-H57))</f>
        <v/>
      </c>
      <c r="I58" s="388"/>
      <c r="J58" s="388"/>
      <c r="K58" s="389"/>
      <c r="L58" s="383"/>
    </row>
    <row r="59" spans="2:12" s="54" customFormat="1" x14ac:dyDescent="0.3">
      <c r="B59" s="382"/>
      <c r="C59" s="390"/>
      <c r="D59" s="388"/>
      <c r="E59" s="388"/>
      <c r="F59" s="695" t="s">
        <v>256</v>
      </c>
      <c r="G59" s="695"/>
      <c r="H59" s="57" t="str">
        <f>IF(H56="","",IF(AND(H56-E57&lt;0,H56-E57&lt;E58),E57-H56,0))</f>
        <v/>
      </c>
      <c r="I59" s="388"/>
      <c r="J59" s="388"/>
      <c r="K59" s="389"/>
      <c r="L59" s="383"/>
    </row>
    <row r="60" spans="2:12" ht="10.050000000000001" customHeight="1" x14ac:dyDescent="0.25">
      <c r="B60" s="384"/>
      <c r="C60" s="391"/>
      <c r="D60" s="392"/>
      <c r="E60" s="392"/>
      <c r="F60" s="392"/>
      <c r="G60" s="392"/>
      <c r="H60" s="392"/>
      <c r="I60" s="392"/>
      <c r="J60" s="392"/>
      <c r="K60" s="393"/>
      <c r="L60" s="381"/>
    </row>
    <row r="61" spans="2:12" ht="10.050000000000001" customHeight="1" thickBot="1" x14ac:dyDescent="0.3">
      <c r="B61" s="394"/>
      <c r="C61" s="395"/>
      <c r="D61" s="395"/>
      <c r="E61" s="395"/>
      <c r="F61" s="395"/>
      <c r="G61" s="395"/>
      <c r="H61" s="395"/>
      <c r="I61" s="395"/>
      <c r="J61" s="395"/>
      <c r="K61" s="395"/>
      <c r="L61" s="396"/>
    </row>
    <row r="62" spans="2:12" x14ac:dyDescent="0.25">
      <c r="B62" s="1"/>
    </row>
    <row r="63" spans="2:12" x14ac:dyDescent="0.25">
      <c r="B63" s="1"/>
    </row>
  </sheetData>
  <sheetProtection algorithmName="SHA-512" hashValue="vj+Qk+qaP0+P7AQoQZdqiMbme/h7yURDcuO1WDHSLTH3IlbjI9jI3jfSrr7POU3FRRiBJ1TTDuQWxV5y72vChA==" saltValue="C9ITcT+zsLzbzGt7MbUjUA==" spinCount="100000" sheet="1" objects="1" scenarios="1" formatRows="0"/>
  <mergeCells count="52">
    <mergeCell ref="C57:D57"/>
    <mergeCell ref="F57:G57"/>
    <mergeCell ref="C58:D58"/>
    <mergeCell ref="F58:G58"/>
    <mergeCell ref="F59:G59"/>
    <mergeCell ref="C52:K52"/>
    <mergeCell ref="C53:K53"/>
    <mergeCell ref="C54:K54"/>
    <mergeCell ref="C56:D56"/>
    <mergeCell ref="F56:G56"/>
    <mergeCell ref="C39:K39"/>
    <mergeCell ref="C41:K41"/>
    <mergeCell ref="R19:R21"/>
    <mergeCell ref="D18:K18"/>
    <mergeCell ref="D19:K19"/>
    <mergeCell ref="J29:K29"/>
    <mergeCell ref="J24:K24"/>
    <mergeCell ref="J25:K25"/>
    <mergeCell ref="J26:K26"/>
    <mergeCell ref="J27:K27"/>
    <mergeCell ref="J28:K28"/>
    <mergeCell ref="C26:F26"/>
    <mergeCell ref="C27:F27"/>
    <mergeCell ref="C28:F28"/>
    <mergeCell ref="C38:J38"/>
    <mergeCell ref="C40:K40"/>
    <mergeCell ref="N9:O9"/>
    <mergeCell ref="C11:K11"/>
    <mergeCell ref="D21:K21"/>
    <mergeCell ref="C24:G24"/>
    <mergeCell ref="D22:K22"/>
    <mergeCell ref="F13:K13"/>
    <mergeCell ref="F14:K14"/>
    <mergeCell ref="D16:K16"/>
    <mergeCell ref="D20:K20"/>
    <mergeCell ref="C1:L1"/>
    <mergeCell ref="C7:K7"/>
    <mergeCell ref="C9:K9"/>
    <mergeCell ref="D17:K17"/>
    <mergeCell ref="C25:F25"/>
    <mergeCell ref="C29:F29"/>
    <mergeCell ref="C31:K31"/>
    <mergeCell ref="C33:K33"/>
    <mergeCell ref="C32:K32"/>
    <mergeCell ref="C36:K36"/>
    <mergeCell ref="C35:K35"/>
    <mergeCell ref="C48:K48"/>
    <mergeCell ref="C46:K46"/>
    <mergeCell ref="C47:K47"/>
    <mergeCell ref="C42:K42"/>
    <mergeCell ref="C44:J44"/>
    <mergeCell ref="C45:J45"/>
  </mergeCells>
  <conditionalFormatting sqref="C40:K42">
    <cfRule type="expression" dxfId="5" priority="5">
      <formula>$C$39&lt;&gt;""</formula>
    </cfRule>
  </conditionalFormatting>
  <conditionalFormatting sqref="C46:K48">
    <cfRule type="expression" dxfId="4" priority="1">
      <formula>$C$45&lt;&gt;""</formula>
    </cfRule>
  </conditionalFormatting>
  <conditionalFormatting sqref="H25:H29">
    <cfRule type="expression" dxfId="3" priority="16">
      <formula>C25&lt;&gt;""</formula>
    </cfRule>
  </conditionalFormatting>
  <conditionalFormatting sqref="J25:K29">
    <cfRule type="expression" dxfId="2" priority="11">
      <formula>C25&lt;&gt;""</formula>
    </cfRule>
  </conditionalFormatting>
  <hyperlinks>
    <hyperlink ref="D16:K16" location="Liste_Oeuvres!F14" display="Compléter les sections Rapport Final - onglet Liste_Oeuvres cliquer ici" xr:uid="{6BE68D6F-29B3-448E-876B-4604A81FFF53}"/>
    <hyperlink ref="D18:K18" location="Description_Activités!G13" display="Compléter la section Rapport final des activités - onglet Description_Activités cliquer ici" xr:uid="{22A1CF71-8502-49F4-A4B7-AC9489310E12}"/>
    <hyperlink ref="D20:K20" location="Formulaire_Demande!F147" display="Compléter la section Rapport final des sources de financement - Section F cliquer ici" xr:uid="{CE159D7E-5CE6-4927-8F9B-A994AEB77B35}"/>
    <hyperlink ref="D19:K19" location="Budget_Détaillé!J15" display="Compléter la section Rapport final du budget - Section E cliquer ici" xr:uid="{3E90F3F0-FFB9-4799-99B9-71B2142A8F2D}"/>
    <hyperlink ref="D17:K17" location="Liste_Oeuvres!O7" display="Si applicable, compléter la liste des titres - onglet Liste_Oeuvres cliquer ici" xr:uid="{134B7035-6E43-4D00-A015-FE85C3CA9D92}"/>
  </hyperlinks>
  <printOptions horizontalCentered="1"/>
  <pageMargins left="0.25" right="0.25" top="0.75" bottom="0.75" header="0.3" footer="0.3"/>
  <pageSetup paperSize="5" scale="61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61FC7331-5AE2-4AFE-A18A-204B21B0C342}">
          <x14:formula1>
            <xm:f>Paramètres!$H$2:$H$3</xm:f>
          </x14:formula1>
          <xm:sqref>H25:H29 K38 K44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85E6-3BBD-4E0A-9F71-DB352D46A505}">
  <sheetPr>
    <tabColor theme="3" tint="0.59999389629810485"/>
  </sheetPr>
  <dimension ref="A1:Q88"/>
  <sheetViews>
    <sheetView showGridLines="0" workbookViewId="0"/>
  </sheetViews>
  <sheetFormatPr baseColWidth="10" defaultColWidth="10.77734375" defaultRowHeight="14.4" x14ac:dyDescent="0.3"/>
  <cols>
    <col min="1" max="1" width="50.44140625" customWidth="1"/>
    <col min="2" max="2" width="80.77734375" style="405" customWidth="1"/>
    <col min="3" max="3" width="10.5546875" style="190" customWidth="1"/>
    <col min="4" max="4" width="67.5546875" bestFit="1" customWidth="1"/>
    <col min="5" max="5" width="11.77734375" style="351" customWidth="1"/>
    <col min="6" max="6" width="50.77734375" customWidth="1"/>
    <col min="8" max="8" width="51.88671875" style="400" customWidth="1"/>
    <col min="10" max="10" width="40.21875" bestFit="1" customWidth="1"/>
    <col min="11" max="11" width="5.21875" bestFit="1" customWidth="1"/>
    <col min="12" max="12" width="21.6640625" bestFit="1" customWidth="1"/>
    <col min="13" max="13" width="15.109375" bestFit="1" customWidth="1"/>
    <col min="14" max="14" width="7.77734375" customWidth="1"/>
    <col min="15" max="15" width="20.6640625" customWidth="1"/>
    <col min="17" max="17" width="15.109375" bestFit="1" customWidth="1"/>
  </cols>
  <sheetData>
    <row r="1" spans="1:8" ht="40.049999999999997" customHeight="1" thickBot="1" x14ac:dyDescent="0.35">
      <c r="A1" s="397" t="s">
        <v>67</v>
      </c>
      <c r="B1" s="398"/>
      <c r="C1" s="399"/>
      <c r="D1" s="696" t="s">
        <v>68</v>
      </c>
      <c r="E1" s="697"/>
    </row>
    <row r="2" spans="1:8" ht="24" customHeight="1" thickBot="1" x14ac:dyDescent="0.35">
      <c r="A2" s="401" t="s">
        <v>144</v>
      </c>
      <c r="B2" s="48" t="s">
        <v>236</v>
      </c>
      <c r="C2" s="402"/>
      <c r="D2" s="403" t="s">
        <v>69</v>
      </c>
      <c r="E2" s="52"/>
      <c r="F2" s="405"/>
    </row>
    <row r="3" spans="1:8" ht="24" customHeight="1" thickBot="1" x14ac:dyDescent="0.35">
      <c r="A3" s="401" t="s">
        <v>145</v>
      </c>
      <c r="B3" s="49" t="s">
        <v>236</v>
      </c>
      <c r="C3" s="402"/>
      <c r="D3" s="401" t="s">
        <v>92</v>
      </c>
      <c r="E3" s="52"/>
      <c r="F3" s="405"/>
    </row>
    <row r="4" spans="1:8" ht="24" customHeight="1" thickBot="1" x14ac:dyDescent="0.35">
      <c r="A4" s="401" t="s">
        <v>22</v>
      </c>
      <c r="B4" s="407">
        <f>Formulaire_Demande!F23</f>
        <v>0</v>
      </c>
      <c r="C4" s="402"/>
      <c r="D4" s="401" t="s">
        <v>70</v>
      </c>
      <c r="E4" s="52"/>
      <c r="F4" s="405"/>
    </row>
    <row r="5" spans="1:8" ht="22.05" customHeight="1" thickBot="1" x14ac:dyDescent="0.35">
      <c r="A5" s="408" t="s">
        <v>103</v>
      </c>
      <c r="B5" s="409">
        <f>+Formulaire_Demande!F22</f>
        <v>0</v>
      </c>
      <c r="D5" s="410" t="s">
        <v>71</v>
      </c>
      <c r="E5" s="404" t="e">
        <f>IF(B27&lt;30%,"Non","Oui")</f>
        <v>#DIV/0!</v>
      </c>
    </row>
    <row r="6" spans="1:8" ht="22.05" customHeight="1" x14ac:dyDescent="0.3">
      <c r="A6" s="411"/>
      <c r="B6" s="412"/>
      <c r="D6" s="413"/>
      <c r="E6" s="414"/>
    </row>
    <row r="7" spans="1:8" ht="18" x14ac:dyDescent="0.3">
      <c r="A7" s="415" t="s">
        <v>72</v>
      </c>
      <c r="B7" s="416"/>
      <c r="C7" s="417"/>
      <c r="D7" s="418"/>
      <c r="E7" s="419"/>
    </row>
    <row r="8" spans="1:8" s="418" customFormat="1" ht="50.1" customHeight="1" x14ac:dyDescent="0.3">
      <c r="A8" s="420" t="s">
        <v>73</v>
      </c>
      <c r="B8" s="50" t="s">
        <v>74</v>
      </c>
      <c r="E8" s="419"/>
      <c r="H8" s="421"/>
    </row>
    <row r="9" spans="1:8" ht="40.049999999999997" customHeight="1" x14ac:dyDescent="0.3">
      <c r="A9" s="401" t="s">
        <v>75</v>
      </c>
      <c r="B9" s="422">
        <f>Formulaire_Demande!F60</f>
        <v>0</v>
      </c>
      <c r="D9" s="423"/>
      <c r="E9" s="424"/>
    </row>
    <row r="10" spans="1:8" ht="40.049999999999997" customHeight="1" x14ac:dyDescent="0.3">
      <c r="A10" s="401" t="s">
        <v>215</v>
      </c>
      <c r="B10" s="422">
        <f>Formulaire_Demande!F62</f>
        <v>0</v>
      </c>
    </row>
    <row r="11" spans="1:8" ht="20.55" customHeight="1" x14ac:dyDescent="0.3">
      <c r="A11" s="401" t="s">
        <v>216</v>
      </c>
      <c r="B11" s="29">
        <f>IFERROR(Formulaire_Demande!F62/(Formulaire_Demande!F60+Formulaire_Demande!F62),0)</f>
        <v>0</v>
      </c>
    </row>
    <row r="12" spans="1:8" x14ac:dyDescent="0.3">
      <c r="A12" s="425"/>
      <c r="B12" s="412"/>
    </row>
    <row r="13" spans="1:8" ht="18" x14ac:dyDescent="0.3">
      <c r="A13" s="415" t="s">
        <v>76</v>
      </c>
      <c r="B13" s="426"/>
    </row>
    <row r="14" spans="1:8" ht="51.6" customHeight="1" x14ac:dyDescent="0.3">
      <c r="A14" s="427" t="s">
        <v>77</v>
      </c>
      <c r="B14" s="48" t="s">
        <v>74</v>
      </c>
      <c r="D14" s="428"/>
    </row>
    <row r="15" spans="1:8" ht="59.1" customHeight="1" x14ac:dyDescent="0.3">
      <c r="A15" s="408" t="s">
        <v>78</v>
      </c>
      <c r="B15" s="51" t="s">
        <v>74</v>
      </c>
      <c r="D15" s="428"/>
    </row>
    <row r="16" spans="1:8" x14ac:dyDescent="0.3">
      <c r="A16" s="425"/>
      <c r="B16" s="412"/>
    </row>
    <row r="17" spans="1:8" x14ac:dyDescent="0.3">
      <c r="A17" s="425"/>
      <c r="B17" s="412"/>
    </row>
    <row r="18" spans="1:8" ht="18" x14ac:dyDescent="0.3">
      <c r="A18" s="415" t="s">
        <v>79</v>
      </c>
      <c r="B18" s="416"/>
    </row>
    <row r="19" spans="1:8" ht="18" customHeight="1" x14ac:dyDescent="0.3">
      <c r="A19" s="427" t="s">
        <v>80</v>
      </c>
      <c r="B19" s="429">
        <f>Formulaire_Demande!E138</f>
        <v>0</v>
      </c>
      <c r="C19" s="430"/>
    </row>
    <row r="20" spans="1:8" ht="18" customHeight="1" x14ac:dyDescent="0.3">
      <c r="A20" s="401" t="s">
        <v>23</v>
      </c>
      <c r="B20" s="431">
        <f>+Formulaire_Demande!E150</f>
        <v>0</v>
      </c>
      <c r="C20" s="430"/>
      <c r="D20" s="335"/>
    </row>
    <row r="21" spans="1:8" ht="18" customHeight="1" x14ac:dyDescent="0.3">
      <c r="A21" s="401" t="s">
        <v>218</v>
      </c>
      <c r="B21" s="431">
        <f>Budget_Détaillé!L46+Budget_Détaillé!L55</f>
        <v>0</v>
      </c>
      <c r="C21" s="430"/>
      <c r="D21" s="44"/>
    </row>
    <row r="22" spans="1:8" ht="18" customHeight="1" x14ac:dyDescent="0.3">
      <c r="A22" s="401" t="s">
        <v>81</v>
      </c>
      <c r="B22" s="431">
        <f>+Formulaire_Demande!E149</f>
        <v>0</v>
      </c>
      <c r="C22" s="430"/>
    </row>
    <row r="23" spans="1:8" ht="18" customHeight="1" x14ac:dyDescent="0.3">
      <c r="A23" s="401" t="s">
        <v>222</v>
      </c>
      <c r="B23" s="431">
        <f>Formulaire_Demande!E151</f>
        <v>0</v>
      </c>
      <c r="C23" s="430"/>
      <c r="D23" s="335"/>
    </row>
    <row r="24" spans="1:8" ht="18" customHeight="1" x14ac:dyDescent="0.3">
      <c r="A24" s="401" t="s">
        <v>223</v>
      </c>
      <c r="B24" s="431">
        <f>Formulaire_Demande!E157</f>
        <v>0</v>
      </c>
      <c r="C24" s="430"/>
      <c r="D24" s="44"/>
    </row>
    <row r="25" spans="1:8" ht="18" customHeight="1" x14ac:dyDescent="0.3">
      <c r="A25" s="401" t="s">
        <v>229</v>
      </c>
      <c r="B25" s="431">
        <f>Formulaire_Demande!E164</f>
        <v>0</v>
      </c>
      <c r="C25" s="430"/>
    </row>
    <row r="26" spans="1:8" ht="18" customHeight="1" x14ac:dyDescent="0.3">
      <c r="A26" s="401" t="s">
        <v>82</v>
      </c>
      <c r="B26" s="431">
        <f>SUM(B22:B25,B20)</f>
        <v>0</v>
      </c>
      <c r="C26" s="430"/>
    </row>
    <row r="27" spans="1:8" ht="18" customHeight="1" x14ac:dyDescent="0.3">
      <c r="A27" s="401" t="s">
        <v>220</v>
      </c>
      <c r="B27" s="43" t="e">
        <f>B22/B19</f>
        <v>#DIV/0!</v>
      </c>
      <c r="C27" s="13"/>
    </row>
    <row r="28" spans="1:8" ht="18" customHeight="1" x14ac:dyDescent="0.3">
      <c r="A28" s="401" t="s">
        <v>219</v>
      </c>
      <c r="B28" s="43" t="e">
        <f>+(B20+B23+B24)/B19</f>
        <v>#DIV/0!</v>
      </c>
      <c r="C28" s="13"/>
    </row>
    <row r="29" spans="1:8" ht="18" customHeight="1" x14ac:dyDescent="0.3">
      <c r="A29" s="401"/>
      <c r="B29" s="30"/>
      <c r="C29" s="13"/>
    </row>
    <row r="30" spans="1:8" ht="18" customHeight="1" x14ac:dyDescent="0.3">
      <c r="A30" s="401"/>
      <c r="B30" s="30"/>
      <c r="C30" s="13"/>
    </row>
    <row r="31" spans="1:8" ht="18" x14ac:dyDescent="0.3">
      <c r="A31" s="415" t="s">
        <v>83</v>
      </c>
      <c r="B31" s="416"/>
    </row>
    <row r="32" spans="1:8" s="418" customFormat="1" ht="94.5" customHeight="1" x14ac:dyDescent="0.3">
      <c r="A32" s="432" t="s">
        <v>84</v>
      </c>
      <c r="B32" s="433">
        <f>+Formulaire_Demande!F64</f>
        <v>0</v>
      </c>
      <c r="E32" s="419"/>
      <c r="H32" s="421"/>
    </row>
    <row r="33" spans="1:8" s="418" customFormat="1" ht="40.5" customHeight="1" x14ac:dyDescent="0.3">
      <c r="A33" s="420" t="s">
        <v>85</v>
      </c>
      <c r="B33" s="434">
        <f>+Formulaire_Demande!F66</f>
        <v>0</v>
      </c>
      <c r="E33" s="419"/>
      <c r="H33" s="421"/>
    </row>
    <row r="34" spans="1:8" s="418" customFormat="1" ht="40.5" customHeight="1" x14ac:dyDescent="0.3">
      <c r="A34" s="420" t="s">
        <v>86</v>
      </c>
      <c r="B34" s="434">
        <f>+Formulaire_Demande!F68</f>
        <v>0</v>
      </c>
      <c r="E34" s="419"/>
      <c r="H34" s="421"/>
    </row>
    <row r="35" spans="1:8" s="418" customFormat="1" ht="72" customHeight="1" x14ac:dyDescent="0.3">
      <c r="A35" s="420" t="s">
        <v>146</v>
      </c>
      <c r="B35" s="434" t="str">
        <f>_xlfn.TEXTJOIN(" / ",,H59,H60,H61,H62,H63,H64,H65,H66,H67,H68,H69)</f>
        <v/>
      </c>
      <c r="C35" s="435"/>
      <c r="E35" s="419"/>
      <c r="H35" s="421"/>
    </row>
    <row r="36" spans="1:8" s="418" customFormat="1" ht="46.95" customHeight="1" x14ac:dyDescent="0.3">
      <c r="A36" s="420" t="s">
        <v>87</v>
      </c>
      <c r="B36" s="434">
        <f>+Formulaire_Demande!F82</f>
        <v>0</v>
      </c>
      <c r="C36" s="435"/>
      <c r="E36" s="419"/>
      <c r="H36" s="421"/>
    </row>
    <row r="37" spans="1:8" s="418" customFormat="1" ht="22.5" customHeight="1" x14ac:dyDescent="0.3">
      <c r="A37" s="420" t="s">
        <v>88</v>
      </c>
      <c r="B37" s="434">
        <f>+Formulaire_Demande!F84</f>
        <v>0</v>
      </c>
      <c r="E37" s="419"/>
      <c r="H37" s="421"/>
    </row>
    <row r="38" spans="1:8" s="418" customFormat="1" ht="22.5" customHeight="1" x14ac:dyDescent="0.3">
      <c r="A38" s="420"/>
      <c r="B38" s="434" t="str">
        <f>IF(Formulaire_Demande!F85="","",Formulaire_Demande!F85)</f>
        <v/>
      </c>
      <c r="E38" s="419"/>
      <c r="H38" s="421"/>
    </row>
    <row r="39" spans="1:8" s="418" customFormat="1" ht="22.5" customHeight="1" x14ac:dyDescent="0.3">
      <c r="A39" s="420"/>
      <c r="B39" s="434" t="str">
        <f>IF(Formulaire_Demande!F86="","",Formulaire_Demande!F86)</f>
        <v/>
      </c>
      <c r="E39" s="419"/>
      <c r="H39" s="421"/>
    </row>
    <row r="40" spans="1:8" s="418" customFormat="1" ht="22.5" customHeight="1" x14ac:dyDescent="0.3">
      <c r="A40" s="420"/>
      <c r="B40" s="434" t="str">
        <f>IF(Formulaire_Demande!F87="","",Formulaire_Demande!F87)</f>
        <v/>
      </c>
      <c r="E40" s="419"/>
      <c r="H40" s="421"/>
    </row>
    <row r="41" spans="1:8" s="418" customFormat="1" ht="22.5" customHeight="1" x14ac:dyDescent="0.3">
      <c r="A41" s="420"/>
      <c r="B41" s="434" t="str">
        <f>IF(Formulaire_Demande!F88="","",Formulaire_Demande!F88)</f>
        <v/>
      </c>
      <c r="E41" s="436"/>
      <c r="H41" s="421"/>
    </row>
    <row r="42" spans="1:8" s="418" customFormat="1" ht="109.05" customHeight="1" x14ac:dyDescent="0.3">
      <c r="A42" s="420" t="s">
        <v>89</v>
      </c>
      <c r="B42" s="437" t="str">
        <f>_xlfn.TEXTJOIN(" / ",,F59,F60,F61,F62,F63,F64,F65,F66,F67,F68,F69,F70,F71,F72,F73,F74,F75,F76,F77,F78,F79,F80,F81,F82,F83,F84,F85,F86,F87,F88)</f>
        <v/>
      </c>
      <c r="C42" s="438"/>
      <c r="E42" s="436"/>
      <c r="H42" s="421"/>
    </row>
    <row r="43" spans="1:8" s="418" customFormat="1" ht="142.05000000000001" customHeight="1" x14ac:dyDescent="0.3">
      <c r="A43" s="439" t="s">
        <v>203</v>
      </c>
      <c r="B43" s="440" t="str">
        <f>_xlfn.TEXTJOIN(" / ",,D59,D60,D61,D62,D63,D64,D65,D66,D67,D68,D69,D70,D71,D72,D73,D74,D75,D76,D77,D78,D79,D80,D81,D82,D82,D84,D85,D86,D87,D88)</f>
        <v/>
      </c>
      <c r="C43" s="441"/>
      <c r="E43" s="419"/>
      <c r="H43" s="421"/>
    </row>
    <row r="44" spans="1:8" ht="20.100000000000001" customHeight="1" x14ac:dyDescent="0.3">
      <c r="A44" s="401"/>
      <c r="B44" s="442"/>
      <c r="C44" s="443"/>
    </row>
    <row r="45" spans="1:8" ht="20.100000000000001" customHeight="1" x14ac:dyDescent="0.3">
      <c r="A45" s="401"/>
      <c r="B45" s="442"/>
      <c r="C45" s="443"/>
    </row>
    <row r="46" spans="1:8" ht="20.100000000000001" customHeight="1" x14ac:dyDescent="0.3">
      <c r="A46" s="415" t="s">
        <v>91</v>
      </c>
      <c r="B46" s="416"/>
      <c r="C46" s="443"/>
    </row>
    <row r="47" spans="1:8" ht="20.100000000000001" customHeight="1" x14ac:dyDescent="0.3">
      <c r="A47" s="427"/>
      <c r="B47" s="444"/>
      <c r="C47" s="443"/>
    </row>
    <row r="48" spans="1:8" ht="20.100000000000001" customHeight="1" x14ac:dyDescent="0.3">
      <c r="A48" s="408" t="s">
        <v>224</v>
      </c>
      <c r="B48" s="445" t="str">
        <f>"Année "&amp;Formulaire_Demande!C179&amp;" = "&amp;Formulaire_Demande!E179&amp;"$"&amp;"; "&amp;"Année "&amp;Formulaire_Demande!C180&amp;" = "&amp;Formulaire_Demande!E180&amp;"$"&amp;" TOTAL : "&amp;Formulaire_Demande!E181&amp;"$"</f>
        <v>Année  = $; Année  = $ TOTAL : 0$</v>
      </c>
      <c r="C48" s="443"/>
    </row>
    <row r="49" spans="1:17" ht="20.100000000000001" customHeight="1" x14ac:dyDescent="0.3">
      <c r="A49" s="401"/>
      <c r="B49" s="412"/>
      <c r="C49" s="443"/>
    </row>
    <row r="50" spans="1:17" ht="20.100000000000001" customHeight="1" x14ac:dyDescent="0.3">
      <c r="A50" s="425"/>
      <c r="B50" s="412"/>
      <c r="C50" s="443"/>
    </row>
    <row r="51" spans="1:17" ht="20.100000000000001" customHeight="1" x14ac:dyDescent="0.4">
      <c r="A51" s="415" t="s">
        <v>105</v>
      </c>
      <c r="B51" s="416"/>
      <c r="C51" s="443"/>
      <c r="L51" s="701"/>
      <c r="M51" s="701"/>
      <c r="N51" s="701"/>
      <c r="O51" s="701"/>
      <c r="P51" s="701"/>
      <c r="Q51" s="701"/>
    </row>
    <row r="52" spans="1:17" ht="20.100000000000001" customHeight="1" x14ac:dyDescent="0.3">
      <c r="A52" s="427" t="s">
        <v>104</v>
      </c>
      <c r="B52" s="48" t="s">
        <v>74</v>
      </c>
      <c r="C52" s="443"/>
      <c r="L52" s="190"/>
      <c r="M52" s="446"/>
      <c r="N52" s="190"/>
      <c r="O52" s="190"/>
      <c r="P52" s="190"/>
      <c r="Q52" s="190"/>
    </row>
    <row r="53" spans="1:17" ht="19.95" customHeight="1" x14ac:dyDescent="0.3">
      <c r="A53" s="447" t="s">
        <v>261</v>
      </c>
      <c r="B53" s="412"/>
      <c r="C53" s="443"/>
      <c r="J53" s="698" t="s">
        <v>276</v>
      </c>
      <c r="K53" s="698"/>
      <c r="L53" s="190"/>
      <c r="M53" s="448"/>
      <c r="N53" s="190"/>
      <c r="O53" s="190"/>
      <c r="P53" s="190"/>
      <c r="Q53" s="448"/>
    </row>
    <row r="54" spans="1:17" ht="19.95" customHeight="1" x14ac:dyDescent="0.3">
      <c r="A54" s="449" t="s">
        <v>292</v>
      </c>
      <c r="B54" s="450"/>
      <c r="C54" s="451"/>
      <c r="J54" s="698"/>
      <c r="K54" s="698"/>
      <c r="L54" s="190"/>
      <c r="M54" s="448"/>
      <c r="N54" s="190"/>
      <c r="O54" s="190"/>
      <c r="P54" s="190"/>
      <c r="Q54" s="448"/>
    </row>
    <row r="55" spans="1:17" ht="36.450000000000003" customHeight="1" x14ac:dyDescent="0.3">
      <c r="A55" s="449" t="s">
        <v>289</v>
      </c>
      <c r="B55" s="412"/>
      <c r="C55" s="451"/>
      <c r="J55" s="698"/>
      <c r="K55" s="698"/>
      <c r="L55" s="190"/>
      <c r="M55" s="448"/>
      <c r="N55" s="190"/>
      <c r="O55" s="190"/>
      <c r="P55" s="190"/>
      <c r="Q55" s="448"/>
    </row>
    <row r="56" spans="1:17" ht="20.100000000000001" customHeight="1" x14ac:dyDescent="0.3">
      <c r="A56" s="452"/>
      <c r="B56" s="406"/>
      <c r="C56" s="443"/>
      <c r="J56" s="698"/>
      <c r="K56" s="698"/>
      <c r="L56" s="453"/>
      <c r="M56" s="454"/>
      <c r="N56" s="190"/>
      <c r="O56" s="190"/>
      <c r="P56" s="455"/>
      <c r="Q56" s="454"/>
    </row>
    <row r="57" spans="1:17" ht="20.100000000000001" customHeight="1" x14ac:dyDescent="0.3">
      <c r="A57" s="415" t="s">
        <v>211</v>
      </c>
      <c r="B57" s="416"/>
      <c r="C57" s="443"/>
      <c r="D57" s="456" t="s">
        <v>212</v>
      </c>
      <c r="E57" s="456"/>
      <c r="F57" s="456" t="s">
        <v>213</v>
      </c>
      <c r="G57" s="457"/>
      <c r="H57" s="458" t="s">
        <v>214</v>
      </c>
      <c r="J57" s="699" t="s">
        <v>294</v>
      </c>
      <c r="K57" s="699"/>
      <c r="L57" s="190"/>
      <c r="M57" s="190"/>
      <c r="N57" s="190"/>
      <c r="O57" s="190"/>
      <c r="P57" s="455"/>
      <c r="Q57" s="454"/>
    </row>
    <row r="58" spans="1:17" ht="20.100000000000001" customHeight="1" x14ac:dyDescent="0.35">
      <c r="A58" s="459"/>
      <c r="B58" s="460"/>
      <c r="C58" s="443"/>
      <c r="D58" s="461" t="s">
        <v>90</v>
      </c>
      <c r="F58" s="461" t="s">
        <v>90</v>
      </c>
      <c r="H58" s="461" t="s">
        <v>90</v>
      </c>
      <c r="J58" s="700"/>
      <c r="K58" s="700"/>
    </row>
    <row r="59" spans="1:17" ht="43.95" customHeight="1" x14ac:dyDescent="0.3">
      <c r="A59" s="462" t="s">
        <v>204</v>
      </c>
      <c r="B59" s="49" t="s">
        <v>74</v>
      </c>
      <c r="C59" s="443"/>
      <c r="D59" s="463" t="str">
        <f>IF(Liste_Oeuvres!$C15="","",Liste_Oeuvres!$C15&amp;" "&amp;Liste_Oeuvres!$D15&amp;" "&amp;Liste_Oeuvres!E15)</f>
        <v/>
      </c>
      <c r="F59" s="464" t="str">
        <f>IF(Description_Activités!D14="","",Description_Activités!D14)</f>
        <v/>
      </c>
      <c r="H59" s="465" t="str">
        <f>IF(Formulaire_Demande!F71="","",Formulaire_Demande!F71&amp;" "&amp;Formulaire_Demande!I71)</f>
        <v/>
      </c>
      <c r="J59" s="466" t="s">
        <v>288</v>
      </c>
      <c r="K59" s="467"/>
    </row>
    <row r="60" spans="1:17" ht="43.95" customHeight="1" x14ac:dyDescent="0.3">
      <c r="A60" s="462" t="s">
        <v>205</v>
      </c>
      <c r="B60" s="49" t="s">
        <v>74</v>
      </c>
      <c r="C60" s="443"/>
      <c r="D60" s="463" t="str">
        <f>IF(Liste_Oeuvres!$C16="","",Liste_Oeuvres!$C16&amp;" "&amp;Liste_Oeuvres!$D16&amp;" "&amp;Liste_Oeuvres!E16)</f>
        <v/>
      </c>
      <c r="F60" s="464" t="str">
        <f>IF(Description_Activités!D15="","",Description_Activités!D15)</f>
        <v/>
      </c>
      <c r="H60" s="465" t="str">
        <f>IF(Formulaire_Demande!F72="","",Formulaire_Demande!F72&amp;" "&amp;Formulaire_Demande!I72)</f>
        <v/>
      </c>
      <c r="J60" s="468" t="s">
        <v>287</v>
      </c>
      <c r="K60" s="469" t="s">
        <v>278</v>
      </c>
    </row>
    <row r="61" spans="1:17" ht="43.95" customHeight="1" x14ac:dyDescent="0.3">
      <c r="A61" s="462" t="s">
        <v>206</v>
      </c>
      <c r="B61" s="49" t="s">
        <v>74</v>
      </c>
      <c r="C61" s="443"/>
      <c r="D61" s="463" t="str">
        <f>IF(Liste_Oeuvres!$C17="","",Liste_Oeuvres!$C17&amp;" "&amp;Liste_Oeuvres!$D17&amp;" "&amp;Liste_Oeuvres!E17)</f>
        <v/>
      </c>
      <c r="F61" s="464" t="str">
        <f>IF(Description_Activités!D16="","",Description_Activités!D16)</f>
        <v/>
      </c>
      <c r="H61" s="465" t="str">
        <f>IF(Formulaire_Demande!F73="","",Formulaire_Demande!F73&amp;" "&amp;Formulaire_Demande!I73)</f>
        <v/>
      </c>
      <c r="J61" s="425"/>
      <c r="K61" s="469">
        <v>0</v>
      </c>
    </row>
    <row r="62" spans="1:17" ht="43.95" customHeight="1" x14ac:dyDescent="0.3">
      <c r="A62" s="462" t="s">
        <v>207</v>
      </c>
      <c r="B62" s="49" t="s">
        <v>74</v>
      </c>
      <c r="C62" s="443"/>
      <c r="D62" s="463" t="str">
        <f>IF(Liste_Oeuvres!$C18="","",Liste_Oeuvres!$C18&amp;" "&amp;Liste_Oeuvres!$D18&amp;" "&amp;Liste_Oeuvres!E18)</f>
        <v/>
      </c>
      <c r="F62" s="464" t="str">
        <f>IF(Description_Activités!D17="","",Description_Activités!D17)</f>
        <v/>
      </c>
      <c r="H62" s="465" t="str">
        <f>IF(Formulaire_Demande!F74="","",Formulaire_Demande!F74&amp;" "&amp;Formulaire_Demande!I74)</f>
        <v/>
      </c>
      <c r="J62" s="470" t="s">
        <v>277</v>
      </c>
      <c r="K62" s="471">
        <v>0</v>
      </c>
    </row>
    <row r="63" spans="1:17" ht="43.95" customHeight="1" x14ac:dyDescent="0.3">
      <c r="A63" s="462" t="s">
        <v>208</v>
      </c>
      <c r="B63" s="49" t="s">
        <v>74</v>
      </c>
      <c r="C63" s="443"/>
      <c r="D63" s="463" t="str">
        <f>IF(Liste_Oeuvres!$C19="","",Liste_Oeuvres!$C19&amp;" "&amp;Liste_Oeuvres!$D19&amp;" "&amp;Liste_Oeuvres!E19)</f>
        <v/>
      </c>
      <c r="F63" s="464" t="str">
        <f>IF(Description_Activités!D18="","",Description_Activités!D18)</f>
        <v/>
      </c>
      <c r="H63" s="465" t="str">
        <f>IF(Formulaire_Demande!F75="","",Formulaire_Demande!F75&amp;" "&amp;Formulaire_Demande!I75)</f>
        <v/>
      </c>
    </row>
    <row r="64" spans="1:17" ht="43.95" customHeight="1" x14ac:dyDescent="0.3">
      <c r="A64" s="462" t="s">
        <v>209</v>
      </c>
      <c r="B64" s="49" t="s">
        <v>74</v>
      </c>
      <c r="D64" s="463" t="str">
        <f>IF(Liste_Oeuvres!$C20="","",Liste_Oeuvres!$C20&amp;" "&amp;Liste_Oeuvres!$D20&amp;" "&amp;Liste_Oeuvres!E20)</f>
        <v/>
      </c>
      <c r="F64" s="464" t="str">
        <f>IF(Description_Activités!D19="","",Description_Activités!D19)</f>
        <v/>
      </c>
      <c r="H64" s="465" t="str">
        <f>IF(Formulaire_Demande!F76="","",Formulaire_Demande!F76&amp;" "&amp;Formulaire_Demande!I76)</f>
        <v/>
      </c>
    </row>
    <row r="65" spans="1:8" ht="43.95" customHeight="1" x14ac:dyDescent="0.3">
      <c r="A65" s="472" t="s">
        <v>210</v>
      </c>
      <c r="B65" s="51" t="s">
        <v>74</v>
      </c>
      <c r="D65" s="463" t="str">
        <f>IF(Liste_Oeuvres!$C21="","",Liste_Oeuvres!$C21&amp;" "&amp;Liste_Oeuvres!$D21&amp;" "&amp;Liste_Oeuvres!E21)</f>
        <v/>
      </c>
      <c r="F65" s="464" t="str">
        <f>IF(Description_Activités!D20="","",Description_Activités!D20)</f>
        <v/>
      </c>
      <c r="H65" s="465" t="str">
        <f>IF(Formulaire_Demande!F77="","",Formulaire_Demande!F77&amp;" "&amp;Formulaire_Demande!I77)</f>
        <v/>
      </c>
    </row>
    <row r="66" spans="1:8" ht="15.6" x14ac:dyDescent="0.3">
      <c r="B66"/>
      <c r="D66" s="463" t="str">
        <f>IF(Liste_Oeuvres!$C22="","",Liste_Oeuvres!$C22&amp;" "&amp;Liste_Oeuvres!$D22&amp;" "&amp;Liste_Oeuvres!E22)</f>
        <v/>
      </c>
      <c r="F66" s="464" t="str">
        <f>IF(Description_Activités!D21="","",Description_Activités!D21)</f>
        <v/>
      </c>
      <c r="H66" s="465" t="str">
        <f>IF(Formulaire_Demande!F78="","",Formulaire_Demande!F78&amp;" "&amp;Formulaire_Demande!I78)</f>
        <v/>
      </c>
    </row>
    <row r="67" spans="1:8" ht="15.6" x14ac:dyDescent="0.3">
      <c r="B67"/>
      <c r="D67" s="463" t="str">
        <f>IF(Liste_Oeuvres!$C23="","",Liste_Oeuvres!$C23&amp;" "&amp;Liste_Oeuvres!$D23&amp;" "&amp;Liste_Oeuvres!E23)</f>
        <v/>
      </c>
      <c r="E67" s="446"/>
      <c r="F67" s="464" t="str">
        <f>IF(Description_Activités!D22="","",Description_Activités!D22)</f>
        <v/>
      </c>
      <c r="H67" s="465" t="str">
        <f>IF(Formulaire_Demande!F79="","",Formulaire_Demande!F79&amp;" "&amp;Formulaire_Demande!I79)</f>
        <v/>
      </c>
    </row>
    <row r="68" spans="1:8" ht="25.05" customHeight="1" x14ac:dyDescent="0.3">
      <c r="A68" s="452" t="s">
        <v>131</v>
      </c>
      <c r="B68" s="473"/>
      <c r="D68" s="463" t="str">
        <f>IF(Liste_Oeuvres!$C24="","",Liste_Oeuvres!$C24&amp;" "&amp;Liste_Oeuvres!$D24&amp;" "&amp;Liste_Oeuvres!E24)</f>
        <v/>
      </c>
      <c r="F68" s="464" t="str">
        <f>IF(Description_Activités!D23="","",Description_Activités!D23)</f>
        <v/>
      </c>
      <c r="H68" s="465" t="str">
        <f>IF(Formulaire_Demande!F80="","",Formulaire_Demande!F80&amp;" "&amp;Formulaire_Demande!I80)</f>
        <v/>
      </c>
    </row>
    <row r="69" spans="1:8" ht="22.05" customHeight="1" x14ac:dyDescent="0.3">
      <c r="A69" s="474" t="s">
        <v>132</v>
      </c>
      <c r="B69" s="473" t="str">
        <f>Formulaire_Demande!F32&amp;" "&amp;Formulaire_Demande!F33</f>
        <v xml:space="preserve"> </v>
      </c>
      <c r="D69" s="463" t="str">
        <f>IF(Liste_Oeuvres!$C25="","",Liste_Oeuvres!$C25&amp;" "&amp;Liste_Oeuvres!$D25&amp;" "&amp;Liste_Oeuvres!E25)</f>
        <v/>
      </c>
      <c r="F69" s="464" t="str">
        <f>IF(Description_Activités!D24="","",Description_Activités!D24)</f>
        <v/>
      </c>
    </row>
    <row r="70" spans="1:8" ht="15.6" x14ac:dyDescent="0.3">
      <c r="A70" s="411" t="s">
        <v>133</v>
      </c>
      <c r="B70" s="473">
        <f>Formulaire_Demande!F34</f>
        <v>0</v>
      </c>
      <c r="D70" s="463" t="str">
        <f>IF(Liste_Oeuvres!$C26="","",Liste_Oeuvres!$C26&amp;" "&amp;Liste_Oeuvres!$D26&amp;" "&amp;Liste_Oeuvres!E26)</f>
        <v/>
      </c>
      <c r="F70" s="464" t="str">
        <f>IF(Description_Activités!D25="","",Description_Activités!D25)</f>
        <v/>
      </c>
    </row>
    <row r="71" spans="1:8" ht="15.6" x14ac:dyDescent="0.3">
      <c r="A71" s="411" t="s">
        <v>134</v>
      </c>
      <c r="B71" s="405">
        <f>Formulaire_Demande!F36</f>
        <v>0</v>
      </c>
      <c r="D71" s="463" t="str">
        <f>IF(Liste_Oeuvres!$C27="","",Liste_Oeuvres!$C27&amp;" "&amp;Liste_Oeuvres!$D27&amp;" "&amp;Liste_Oeuvres!E27)</f>
        <v/>
      </c>
      <c r="F71" s="464" t="str">
        <f>IF(Description_Activités!D26="","",Description_Activités!D26)</f>
        <v/>
      </c>
    </row>
    <row r="72" spans="1:8" ht="15.6" x14ac:dyDescent="0.3">
      <c r="A72" s="411" t="s">
        <v>135</v>
      </c>
      <c r="B72" s="405" t="str">
        <f>Formulaire_Demande!F41&amp;" "&amp;Formulaire_Demande!F42</f>
        <v xml:space="preserve"> </v>
      </c>
      <c r="D72" s="463" t="str">
        <f>IF(Liste_Oeuvres!$C28="","",Liste_Oeuvres!$C28&amp;" "&amp;Liste_Oeuvres!$D28&amp;" "&amp;Liste_Oeuvres!E28)</f>
        <v/>
      </c>
      <c r="F72" s="464" t="str">
        <f>IF(Description_Activités!D27="","",Description_Activités!D27)</f>
        <v/>
      </c>
    </row>
    <row r="73" spans="1:8" ht="15.6" x14ac:dyDescent="0.3">
      <c r="A73" s="411" t="s">
        <v>11</v>
      </c>
      <c r="B73" s="405">
        <f>Formulaire_Demande!F43</f>
        <v>0</v>
      </c>
      <c r="C73" s="430"/>
      <c r="D73" s="463" t="str">
        <f>IF(Liste_Oeuvres!$C29="","",Liste_Oeuvres!$C29&amp;" "&amp;Liste_Oeuvres!$D29&amp;" "&amp;Liste_Oeuvres!E29)</f>
        <v/>
      </c>
      <c r="F73" s="464" t="str">
        <f>IF(Description_Activités!D28="","",Description_Activités!D28)</f>
        <v/>
      </c>
    </row>
    <row r="74" spans="1:8" ht="15.6" x14ac:dyDescent="0.3">
      <c r="A74" s="411" t="s">
        <v>13</v>
      </c>
      <c r="B74" s="405">
        <f>Formulaire_Demande!F45</f>
        <v>0</v>
      </c>
      <c r="D74" s="463" t="str">
        <f>IF(Liste_Oeuvres!$C30="","",Liste_Oeuvres!$C30&amp;" "&amp;Liste_Oeuvres!$D30&amp;" "&amp;Liste_Oeuvres!E30)</f>
        <v/>
      </c>
      <c r="F74" s="464" t="str">
        <f>IF(Description_Activités!D29="","",Description_Activités!D29)</f>
        <v/>
      </c>
    </row>
    <row r="75" spans="1:8" ht="15.6" x14ac:dyDescent="0.3">
      <c r="D75" s="463" t="str">
        <f>IF(Liste_Oeuvres!$C31="","",Liste_Oeuvres!$C31&amp;" "&amp;Liste_Oeuvres!$D31&amp;" "&amp;Liste_Oeuvres!E31)</f>
        <v/>
      </c>
      <c r="F75" s="464" t="str">
        <f>IF(Description_Activités!D30="","",Description_Activités!D30)</f>
        <v/>
      </c>
    </row>
    <row r="76" spans="1:8" ht="15.6" x14ac:dyDescent="0.3">
      <c r="D76" s="463" t="str">
        <f>IF(Liste_Oeuvres!$C32="","",Liste_Oeuvres!$C32&amp;" "&amp;Liste_Oeuvres!$D32&amp;" "&amp;Liste_Oeuvres!E32)</f>
        <v/>
      </c>
      <c r="F76" s="464" t="str">
        <f>IF(Description_Activités!D31="","",Description_Activités!D31)</f>
        <v/>
      </c>
    </row>
    <row r="77" spans="1:8" ht="22.5" customHeight="1" x14ac:dyDescent="0.3">
      <c r="D77" s="463" t="str">
        <f>IF(Liste_Oeuvres!$C33="","",Liste_Oeuvres!$C33&amp;" "&amp;Liste_Oeuvres!$D33&amp;" "&amp;Liste_Oeuvres!E33)</f>
        <v/>
      </c>
      <c r="F77" s="464" t="str">
        <f>IF(Description_Activités!D32="","",Description_Activités!D32)</f>
        <v/>
      </c>
    </row>
    <row r="78" spans="1:8" ht="15.6" x14ac:dyDescent="0.3">
      <c r="D78" s="463" t="str">
        <f>IF(Liste_Oeuvres!$C34="","",Liste_Oeuvres!$C34&amp;" "&amp;Liste_Oeuvres!$D34&amp;" "&amp;Liste_Oeuvres!E34)</f>
        <v/>
      </c>
      <c r="F78" s="464" t="str">
        <f>IF(Description_Activités!D33="","",Description_Activités!D33)</f>
        <v/>
      </c>
    </row>
    <row r="79" spans="1:8" ht="15.6" x14ac:dyDescent="0.3">
      <c r="A79" s="475"/>
      <c r="B79" s="476"/>
      <c r="C79" s="475"/>
      <c r="D79" s="463" t="str">
        <f>IF(Liste_Oeuvres!$C35="","",Liste_Oeuvres!$C35&amp;" "&amp;Liste_Oeuvres!$D35&amp;" "&amp;Liste_Oeuvres!E35)</f>
        <v/>
      </c>
      <c r="E79" s="477"/>
      <c r="F79" s="464" t="str">
        <f>IF(Description_Activités!D34="","",Description_Activités!D34)</f>
        <v/>
      </c>
    </row>
    <row r="80" spans="1:8" ht="15.6" x14ac:dyDescent="0.3">
      <c r="D80" s="463" t="str">
        <f>IF(Liste_Oeuvres!$C36="","",Liste_Oeuvres!$C36&amp;" "&amp;Liste_Oeuvres!$D36&amp;" "&amp;Liste_Oeuvres!E36)</f>
        <v/>
      </c>
      <c r="F80" s="464" t="str">
        <f>IF(Description_Activités!D35="","",Description_Activités!D35)</f>
        <v/>
      </c>
    </row>
    <row r="81" spans="4:6" ht="15.6" x14ac:dyDescent="0.3">
      <c r="D81" s="463" t="str">
        <f>IF(Liste_Oeuvres!$C37="","",Liste_Oeuvres!$C37&amp;" "&amp;Liste_Oeuvres!$D37&amp;" "&amp;Liste_Oeuvres!E37)</f>
        <v/>
      </c>
      <c r="F81" s="464" t="str">
        <f>IF(Description_Activités!D36="","",Description_Activités!D36)</f>
        <v/>
      </c>
    </row>
    <row r="82" spans="4:6" ht="15.6" x14ac:dyDescent="0.3">
      <c r="D82" s="463" t="str">
        <f>IF(Liste_Oeuvres!$C38="","",Liste_Oeuvres!$C38&amp;" "&amp;Liste_Oeuvres!$D38&amp;" "&amp;Liste_Oeuvres!E38)</f>
        <v/>
      </c>
      <c r="F82" s="464" t="str">
        <f>IF(Description_Activités!D37="","",Description_Activités!D37)</f>
        <v/>
      </c>
    </row>
    <row r="83" spans="4:6" ht="15.6" x14ac:dyDescent="0.3">
      <c r="D83" s="463" t="str">
        <f>IF(Liste_Oeuvres!$C39="","",Liste_Oeuvres!$C39&amp;" "&amp;Liste_Oeuvres!$D39&amp;" "&amp;Liste_Oeuvres!E39)</f>
        <v/>
      </c>
      <c r="F83" s="464" t="str">
        <f>IF(Description_Activités!D38="","",Description_Activités!D38)</f>
        <v/>
      </c>
    </row>
    <row r="84" spans="4:6" ht="15.6" x14ac:dyDescent="0.3">
      <c r="D84" s="463" t="str">
        <f>IF(Liste_Oeuvres!$C40="","",Liste_Oeuvres!$C40&amp;" "&amp;Liste_Oeuvres!$D40&amp;" "&amp;Liste_Oeuvres!E40)</f>
        <v/>
      </c>
      <c r="F84" s="464" t="str">
        <f>IF(Description_Activités!D39="","",Description_Activités!D39)</f>
        <v/>
      </c>
    </row>
    <row r="85" spans="4:6" ht="15.6" x14ac:dyDescent="0.3">
      <c r="D85" s="463" t="str">
        <f>IF(Liste_Oeuvres!$C41="","",Liste_Oeuvres!$C41&amp;" "&amp;Liste_Oeuvres!$D41&amp;" "&amp;Liste_Oeuvres!E41)</f>
        <v/>
      </c>
      <c r="F85" s="464" t="str">
        <f>IF(Description_Activités!D40="","",Description_Activités!D40)</f>
        <v/>
      </c>
    </row>
    <row r="86" spans="4:6" ht="15.6" x14ac:dyDescent="0.3">
      <c r="D86" s="463" t="str">
        <f>IF(Liste_Oeuvres!$C42="","",Liste_Oeuvres!$C42&amp;" "&amp;Liste_Oeuvres!$D42&amp;" "&amp;Liste_Oeuvres!E42)</f>
        <v/>
      </c>
      <c r="F86" s="464" t="str">
        <f>IF(Description_Activités!D41="","",Description_Activités!D41)</f>
        <v/>
      </c>
    </row>
    <row r="87" spans="4:6" ht="15.6" x14ac:dyDescent="0.3">
      <c r="D87" s="463" t="str">
        <f>IF(Liste_Oeuvres!$C43="","",Liste_Oeuvres!$C43&amp;" "&amp;Liste_Oeuvres!$D43&amp;" "&amp;Liste_Oeuvres!E43)</f>
        <v/>
      </c>
      <c r="F87" s="464" t="str">
        <f>IF(Description_Activités!D42="","",Description_Activités!D42)</f>
        <v/>
      </c>
    </row>
    <row r="88" spans="4:6" ht="15.6" x14ac:dyDescent="0.3">
      <c r="D88" s="464" t="str">
        <f>IF(Liste_Oeuvres!$C44="","",Liste_Oeuvres!$C44&amp;" "&amp;Liste_Oeuvres!$D44&amp;" "&amp;Liste_Oeuvres!E44)</f>
        <v/>
      </c>
      <c r="F88" s="464" t="str">
        <f>IF(Description_Activités!D43="","",Description_Activités!D43)</f>
        <v/>
      </c>
    </row>
  </sheetData>
  <sheetProtection algorithmName="SHA-512" hashValue="xgXn7HIOWA3QbE2eMqwGazovedDvZrRY1f+ugsvbDteakKdLTR9HIZQ1DdqdUB/rbK5LEvrIby0CedLQKaJ/3w==" saltValue="aDJObjnWJB0hKWUNBmJuRQ==" spinCount="100000" sheet="1" objects="1" scenarios="1" formatRows="0" pivotTables="0"/>
  <mergeCells count="4">
    <mergeCell ref="D1:E1"/>
    <mergeCell ref="J53:K56"/>
    <mergeCell ref="J57:K58"/>
    <mergeCell ref="L51:Q51"/>
  </mergeCells>
  <phoneticPr fontId="81" type="noConversion"/>
  <conditionalFormatting sqref="B27">
    <cfRule type="expression" dxfId="1" priority="1">
      <formula>$B$27&lt;30%</formula>
    </cfRule>
  </conditionalFormatting>
  <conditionalFormatting sqref="B28">
    <cfRule type="expression" dxfId="0" priority="5">
      <formula>$B$28&gt;70%</formula>
    </cfRule>
  </conditionalFormatting>
  <dataValidations count="1">
    <dataValidation allowBlank="1" showInputMessage="1" showErrorMessage="1" prompt="oui / non" sqref="E2:E5" xr:uid="{F47C0887-8195-4801-9260-5D8D4B21A986}"/>
  </dataValidations>
  <pageMargins left="0.25" right="0.25" top="0.75" bottom="0.75" header="0.3" footer="0.3"/>
  <pageSetup paperSize="3" scale="9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N27"/>
  <sheetViews>
    <sheetView workbookViewId="0"/>
  </sheetViews>
  <sheetFormatPr baseColWidth="10" defaultColWidth="10.77734375" defaultRowHeight="13.8" x14ac:dyDescent="0.25"/>
  <cols>
    <col min="1" max="1" width="14" style="15" bestFit="1" customWidth="1"/>
    <col min="2" max="2" width="40.109375" style="15" bestFit="1" customWidth="1"/>
    <col min="3" max="3" width="13.44140625" style="15" bestFit="1" customWidth="1"/>
    <col min="4" max="4" width="13.77734375" style="15" bestFit="1" customWidth="1"/>
    <col min="5" max="5" width="16.21875" style="15" bestFit="1" customWidth="1"/>
    <col min="6" max="6" width="25.77734375" style="15" bestFit="1" customWidth="1"/>
    <col min="7" max="7" width="6.6640625" style="15" bestFit="1" customWidth="1"/>
    <col min="8" max="8" width="9.77734375" style="15" bestFit="1" customWidth="1"/>
    <col min="9" max="9" width="7.21875" style="15" bestFit="1" customWidth="1"/>
    <col min="10" max="10" width="9.33203125" style="1" bestFit="1" customWidth="1"/>
    <col min="11" max="11" width="21.33203125" style="1" bestFit="1" customWidth="1"/>
    <col min="12" max="12" width="62.21875" style="93" bestFit="1" customWidth="1"/>
    <col min="13" max="13" width="10.44140625" style="1" bestFit="1" customWidth="1"/>
    <col min="14" max="14" width="74.77734375" style="93" bestFit="1" customWidth="1"/>
    <col min="15" max="16384" width="10.77734375" style="1"/>
  </cols>
  <sheetData>
    <row r="1" spans="1:14" x14ac:dyDescent="0.25">
      <c r="A1" s="14" t="s">
        <v>5</v>
      </c>
      <c r="B1" s="15" t="s">
        <v>57</v>
      </c>
      <c r="C1" s="14" t="s">
        <v>62</v>
      </c>
      <c r="D1" s="14" t="s">
        <v>63</v>
      </c>
      <c r="E1" s="15" t="s">
        <v>322</v>
      </c>
      <c r="F1" s="14" t="s">
        <v>95</v>
      </c>
      <c r="G1" s="15" t="s">
        <v>39</v>
      </c>
      <c r="H1" s="14" t="s">
        <v>4</v>
      </c>
      <c r="I1" s="16" t="s">
        <v>38</v>
      </c>
      <c r="J1" s="1" t="s">
        <v>241</v>
      </c>
      <c r="K1" s="1" t="s">
        <v>263</v>
      </c>
      <c r="L1" s="478" t="s">
        <v>267</v>
      </c>
      <c r="M1" s="58" t="s">
        <v>268</v>
      </c>
      <c r="N1" s="478" t="s">
        <v>267</v>
      </c>
    </row>
    <row r="2" spans="1:14" x14ac:dyDescent="0.25">
      <c r="A2" s="17" t="s">
        <v>1</v>
      </c>
      <c r="B2" s="17" t="s">
        <v>137</v>
      </c>
      <c r="C2" s="17" t="s">
        <v>29</v>
      </c>
      <c r="D2" s="17" t="s">
        <v>31</v>
      </c>
      <c r="E2" s="17" t="s">
        <v>323</v>
      </c>
      <c r="F2" s="18" t="s">
        <v>96</v>
      </c>
      <c r="G2" s="17" t="s">
        <v>40</v>
      </c>
      <c r="H2" s="15" t="s">
        <v>147</v>
      </c>
      <c r="I2" s="19"/>
      <c r="J2" s="1" t="s">
        <v>242</v>
      </c>
      <c r="K2" s="1" t="s">
        <v>264</v>
      </c>
      <c r="L2" s="229" t="s">
        <v>334</v>
      </c>
      <c r="M2" s="2">
        <v>1</v>
      </c>
      <c r="N2" s="229" t="str">
        <f>"Catégorie"&amp;" "&amp;M2&amp;" - "&amp;L2</f>
        <v>Catégorie 1 - Berlinale (Berlinale Shorts, Semaine de la critique)</v>
      </c>
    </row>
    <row r="3" spans="1:14" ht="27.6" x14ac:dyDescent="0.25">
      <c r="A3" s="17" t="s">
        <v>2</v>
      </c>
      <c r="B3" s="17" t="s">
        <v>138</v>
      </c>
      <c r="C3" s="17" t="s">
        <v>30</v>
      </c>
      <c r="F3" s="18" t="s">
        <v>94</v>
      </c>
      <c r="G3" s="17"/>
      <c r="H3" s="15" t="s">
        <v>148</v>
      </c>
      <c r="I3" s="19"/>
      <c r="K3" s="1" t="s">
        <v>290</v>
      </c>
      <c r="L3" s="229" t="s">
        <v>335</v>
      </c>
      <c r="M3" s="2">
        <v>1</v>
      </c>
      <c r="N3" s="229" t="str">
        <f t="shared" ref="N3:N15" si="0">"Catégorie"&amp;" "&amp;M3&amp;" - "&amp;L3</f>
        <v>Catégorie 1 - Festival de Cannes (Compétition, Semaine internationale de la critique, La Quinzaine des réalisateurs)</v>
      </c>
    </row>
    <row r="4" spans="1:14" x14ac:dyDescent="0.25">
      <c r="A4" s="17" t="s">
        <v>3</v>
      </c>
      <c r="B4" s="17"/>
      <c r="C4" s="17" t="s">
        <v>32</v>
      </c>
      <c r="D4" s="17"/>
      <c r="E4" s="17"/>
      <c r="F4" s="20" t="s">
        <v>97</v>
      </c>
      <c r="G4" s="17"/>
      <c r="I4" s="19"/>
      <c r="L4" s="229" t="s">
        <v>336</v>
      </c>
      <c r="M4" s="2">
        <v>1</v>
      </c>
      <c r="N4" s="229" t="str">
        <f t="shared" si="0"/>
        <v>Catégorie 1 - Festival du film de Sundance (Short Film Program)</v>
      </c>
    </row>
    <row r="5" spans="1:14" x14ac:dyDescent="0.25">
      <c r="C5" s="2" t="s">
        <v>50</v>
      </c>
      <c r="D5" s="2"/>
      <c r="E5" s="2"/>
      <c r="I5" s="19"/>
      <c r="L5" s="229" t="s">
        <v>271</v>
      </c>
      <c r="M5" s="2">
        <v>1</v>
      </c>
      <c r="N5" s="229" t="str">
        <f t="shared" si="0"/>
        <v>Catégorie 1 - Mostra de Venise (Horizon)</v>
      </c>
    </row>
    <row r="6" spans="1:14" x14ac:dyDescent="0.25">
      <c r="C6" s="15" t="s">
        <v>99</v>
      </c>
      <c r="D6" s="2"/>
      <c r="E6" s="2"/>
      <c r="F6" s="20"/>
      <c r="I6" s="19"/>
      <c r="L6" s="229" t="s">
        <v>269</v>
      </c>
      <c r="M6" s="2">
        <v>1</v>
      </c>
      <c r="N6" s="229" t="str">
        <f t="shared" si="0"/>
        <v>Catégorie 1 - Oscars</v>
      </c>
    </row>
    <row r="7" spans="1:14" x14ac:dyDescent="0.25">
      <c r="C7" s="2" t="s">
        <v>45</v>
      </c>
      <c r="F7" s="20"/>
      <c r="I7" s="19"/>
      <c r="L7" s="229" t="s">
        <v>337</v>
      </c>
      <c r="M7" s="2">
        <v>2</v>
      </c>
      <c r="N7" s="229" t="str">
        <f t="shared" si="0"/>
        <v>Catégorie 2 - Berlinale (Generation Kplus, Generation 14plus, Forum)</v>
      </c>
    </row>
    <row r="8" spans="1:14" x14ac:dyDescent="0.25">
      <c r="F8" s="20"/>
      <c r="I8" s="19"/>
      <c r="L8" s="229" t="s">
        <v>272</v>
      </c>
      <c r="M8" s="2">
        <v>2</v>
      </c>
      <c r="N8" s="229" t="str">
        <f t="shared" si="0"/>
        <v>Catégorie 2 - Festival de Locarno (Compétition internationale)</v>
      </c>
    </row>
    <row r="9" spans="1:14" x14ac:dyDescent="0.25">
      <c r="F9" s="20"/>
      <c r="I9" s="19"/>
      <c r="L9" s="229" t="s">
        <v>273</v>
      </c>
      <c r="M9" s="2">
        <v>2</v>
      </c>
      <c r="N9" s="229" t="str">
        <f t="shared" si="0"/>
        <v>Catégorie 2 - Festival de Clermont-Ferrand (Compétition internationale)</v>
      </c>
    </row>
    <row r="10" spans="1:14" x14ac:dyDescent="0.25">
      <c r="F10" s="20"/>
      <c r="I10" s="19"/>
      <c r="L10" s="229" t="s">
        <v>274</v>
      </c>
      <c r="M10" s="2">
        <v>2</v>
      </c>
      <c r="N10" s="229" t="str">
        <f t="shared" si="0"/>
        <v>Catégorie 2 - Festival de Rotterdam (Compétition internationale, Spectrum)</v>
      </c>
    </row>
    <row r="11" spans="1:14" x14ac:dyDescent="0.25">
      <c r="I11" s="19"/>
      <c r="L11" s="229" t="s">
        <v>270</v>
      </c>
      <c r="M11" s="2">
        <v>2</v>
      </c>
      <c r="N11" s="229" t="str">
        <f t="shared" si="0"/>
        <v>Catégorie 2 - Festival de Telluride</v>
      </c>
    </row>
    <row r="12" spans="1:14" x14ac:dyDescent="0.25">
      <c r="I12" s="19"/>
      <c r="L12" s="229" t="s">
        <v>338</v>
      </c>
      <c r="M12" s="2">
        <v>2</v>
      </c>
      <c r="N12" s="229" t="str">
        <f t="shared" si="0"/>
        <v>Catégorie 2 - Festival de Tribeca (Short Film Competition)</v>
      </c>
    </row>
    <row r="13" spans="1:14" ht="27.6" x14ac:dyDescent="0.25">
      <c r="L13" s="229" t="s">
        <v>339</v>
      </c>
      <c r="M13" s="2">
        <v>2</v>
      </c>
      <c r="N13" s="229" t="str">
        <f t="shared" si="0"/>
        <v>Catégorie 2 - Festival d’Annecy (L'Officielle, Off-Limits, Perspectives, Jeune Public)</v>
      </c>
    </row>
    <row r="14" spans="1:14" ht="27.6" x14ac:dyDescent="0.25">
      <c r="L14" s="93" t="s">
        <v>341</v>
      </c>
      <c r="M14" s="2">
        <v>2</v>
      </c>
      <c r="N14" s="229" t="str">
        <f t="shared" si="0"/>
        <v>Catégorie 2 - Festival de Toronto, Canada (TIFF) (Compétition officielle Short Cut TIFF (Eligible Best Canadian Short)</v>
      </c>
    </row>
    <row r="15" spans="1:14" ht="41.4" x14ac:dyDescent="0.25">
      <c r="L15" s="93" t="s">
        <v>340</v>
      </c>
      <c r="M15" s="2">
        <v>2</v>
      </c>
      <c r="N15" s="229" t="str">
        <f t="shared" si="0"/>
        <v>Catégorie 2 - South-by-South-West (Narrative Short Competition, Documentary Short Competition, Animated Short Competition, Midnight Short Competition)</v>
      </c>
    </row>
    <row r="27" ht="78.599999999999994" customHeight="1" x14ac:dyDescent="0.25"/>
  </sheetData>
  <sheetProtection algorithmName="SHA-512" hashValue="Wy3bubd13709cYH0NzskZbYgCYTv1i9crhlAArMd3gq6MIg5yGgCMT7r2JHTyE0rsMCC0YuwJ8x2fhf6v5VgUw==" saltValue="h3mdKhNN1S57QOOc2xcZz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D98A39-6DAD-4247-9EE4-98BDFE744593}">
  <ds:schemaRefs>
    <ds:schemaRef ds:uri="http://schemas.microsoft.com/office/2006/metadata/properties"/>
    <ds:schemaRef ds:uri="http://schemas.microsoft.com/office/infopath/2007/PartnerControls"/>
    <ds:schemaRef ds:uri="06105aa4-192f-4fed-8e5c-32a8b5078b5a"/>
    <ds:schemaRef ds:uri="8006f1af-ea8a-4d8a-a619-42a6cf27c81c"/>
  </ds:schemaRefs>
</ds:datastoreItem>
</file>

<file path=customXml/itemProps2.xml><?xml version="1.0" encoding="utf-8"?>
<ds:datastoreItem xmlns:ds="http://schemas.openxmlformats.org/officeDocument/2006/customXml" ds:itemID="{B8AD11E4-8C83-430B-AA5D-8DBCBE650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3D1091-A450-42AF-8A3D-9BFF1241F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14</vt:i4>
      </vt:variant>
    </vt:vector>
  </HeadingPairs>
  <TitlesOfParts>
    <vt:vector size="23" baseType="lpstr">
      <vt:lpstr>Formulaire_Demande</vt:lpstr>
      <vt:lpstr>Liste_Oeuvres</vt:lpstr>
      <vt:lpstr>Description_Activités</vt:lpstr>
      <vt:lpstr>Budget_Détaillé</vt:lpstr>
      <vt:lpstr>Festivals_2DernièresAnnées</vt:lpstr>
      <vt:lpstr>Ventes_2DernièresAnnées</vt:lpstr>
      <vt:lpstr>Rapport_Final</vt:lpstr>
      <vt:lpstr>Data_Tableau_Comité</vt:lpstr>
      <vt:lpstr>Paramètres</vt:lpstr>
      <vt:lpstr>Description_Activités!Impression_des_titres</vt:lpstr>
      <vt:lpstr>Festivals_2DernièresAnnées!Impression_des_titres</vt:lpstr>
      <vt:lpstr>Formulaire_Demande!Impression_des_titres</vt:lpstr>
      <vt:lpstr>Liste_Oeuvres!Impression_des_titres</vt:lpstr>
      <vt:lpstr>Rapport_Final!Impression_des_titres</vt:lpstr>
      <vt:lpstr>Ventes_2DernièresAnnées!Impression_des_titres</vt:lpstr>
      <vt:lpstr>Budget_Détaillé!Zone_d_impression</vt:lpstr>
      <vt:lpstr>Data_Tableau_Comité!Zone_d_impression</vt:lpstr>
      <vt:lpstr>Description_Activités!Zone_d_impression</vt:lpstr>
      <vt:lpstr>Festivals_2DernièresAnnées!Zone_d_impression</vt:lpstr>
      <vt:lpstr>Formulaire_Demande!Zone_d_impression</vt:lpstr>
      <vt:lpstr>Liste_Oeuvres!Zone_d_impression</vt:lpstr>
      <vt:lpstr>Rapport_Final!Zone_d_impression</vt:lpstr>
      <vt:lpstr>Ventes_2DernièresAnnées!Zone_d_impression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Lauverjat, Magali</cp:lastModifiedBy>
  <cp:lastPrinted>2024-01-22T16:46:22Z</cp:lastPrinted>
  <dcterms:created xsi:type="dcterms:W3CDTF">2022-01-14T20:29:40Z</dcterms:created>
  <dcterms:modified xsi:type="dcterms:W3CDTF">2024-05-30T19:57:43Z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