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sodecgouvqcca.sharepoint.com/sites/GRP-Affinternationalesexportationmiseenmarchducinma/Documents partages/08-PromoDiff/Prodif/2023-24/Programme/Formulaires Gabarits GrillesCalcul/Gabarits/Volet 1B/"/>
    </mc:Choice>
  </mc:AlternateContent>
  <xr:revisionPtr revIDLastSave="1387" documentId="8_{68E050CC-5C1D-4F77-AFDF-A2E3C59AAB5B}" xr6:coauthVersionLast="47" xr6:coauthVersionMax="47" xr10:uidLastSave="{7493D795-7979-4205-8516-45ED7C4F7B0B}"/>
  <workbookProtection workbookAlgorithmName="SHA-512" workbookHashValue="awn/oUce8CBZIeLKqHvkX4czxek2BANB+reFTxtvF1wxcY9ZxS+sDIv1yNctUOoVuyIw4ueMnjpC/kOBII60gw==" workbookSaltValue="bvmBDJsILTAPDKFp6QfU5w==" workbookSpinCount="100000" lockStructure="1"/>
  <bookViews>
    <workbookView xWindow="-120" yWindow="-120" windowWidth="25440" windowHeight="15390" xr2:uid="{00000000-000D-0000-FFFF-FFFF00000000}"/>
  </bookViews>
  <sheets>
    <sheet name="1B Dépôt (Étape production)" sheetId="14" r:id="rId1"/>
    <sheet name="1B Clôture (Étape production)" sheetId="16" r:id="rId2"/>
    <sheet name="Recommandation" sheetId="17" state="hidden" r:id="rId3"/>
    <sheet name="Liste de vérification" sheetId="19" state="hidden" r:id="rId4"/>
    <sheet name="Publipostage Convention" sheetId="18" state="hidden" r:id="rId5"/>
  </sheets>
  <externalReferences>
    <externalReference r:id="rId6"/>
  </externalReferences>
  <definedNames>
    <definedName name="ETABLISSEMENTNO">[1]Paramètres!$C$2:$C$101</definedName>
    <definedName name="OUINON">[1]Paramètres!$D$2:$D$3</definedName>
    <definedName name="REGION">[1]Paramètres!$B$2:$B$18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6" l="1"/>
  <c r="E155" i="17"/>
  <c r="E154" i="17"/>
  <c r="E153" i="17"/>
  <c r="E152" i="17"/>
  <c r="E82" i="16"/>
  <c r="D132" i="14"/>
  <c r="E52" i="17"/>
  <c r="C52" i="17"/>
  <c r="AE2" i="18"/>
  <c r="K2" i="18" l="1"/>
  <c r="L2" i="18" s="1"/>
  <c r="I2" i="18"/>
  <c r="G2" i="18"/>
  <c r="F2" i="18"/>
  <c r="G119" i="17" l="1"/>
  <c r="G155" i="17"/>
  <c r="G154" i="17"/>
  <c r="G153" i="17"/>
  <c r="G152" i="17"/>
  <c r="G147" i="17"/>
  <c r="G146" i="17"/>
  <c r="G145" i="17"/>
  <c r="G144" i="17"/>
  <c r="G143" i="17"/>
  <c r="G139" i="17"/>
  <c r="G138" i="17"/>
  <c r="G137" i="17"/>
  <c r="G133" i="17"/>
  <c r="G132" i="17"/>
  <c r="G131" i="17"/>
  <c r="G130" i="17"/>
  <c r="G129" i="17"/>
  <c r="G125" i="17"/>
  <c r="G124" i="17"/>
  <c r="G123" i="17"/>
  <c r="G122" i="17"/>
  <c r="G121" i="17"/>
  <c r="G120" i="17"/>
  <c r="G118" i="17"/>
  <c r="G117" i="17"/>
  <c r="G116" i="17"/>
  <c r="E86" i="17"/>
  <c r="E85" i="17"/>
  <c r="E84" i="17"/>
  <c r="E82" i="17"/>
  <c r="E81" i="17"/>
  <c r="E77" i="17"/>
  <c r="E76" i="17"/>
  <c r="E75" i="17"/>
  <c r="C77" i="17"/>
  <c r="C76" i="17"/>
  <c r="C75" i="17"/>
  <c r="E72" i="17"/>
  <c r="E71" i="17"/>
  <c r="E70" i="17"/>
  <c r="E69" i="17"/>
  <c r="C51" i="17"/>
  <c r="C50" i="17"/>
  <c r="C49" i="17"/>
  <c r="E51" i="17"/>
  <c r="E50" i="17"/>
  <c r="E49" i="17"/>
  <c r="E48" i="17"/>
  <c r="E47" i="17"/>
  <c r="H43" i="17"/>
  <c r="E43" i="17"/>
  <c r="E41" i="17"/>
  <c r="E33" i="17"/>
  <c r="E31" i="17"/>
  <c r="N2" i="18" s="1"/>
  <c r="E39" i="17"/>
  <c r="E37" i="17"/>
  <c r="E35" i="17"/>
  <c r="O2" i="18" s="1"/>
  <c r="E34" i="17"/>
  <c r="E32" i="17"/>
  <c r="H31" i="17"/>
  <c r="E30" i="17"/>
  <c r="J2" i="18" s="1"/>
  <c r="M2" i="18" s="1"/>
  <c r="E25" i="17"/>
  <c r="E26" i="17"/>
  <c r="E24" i="17"/>
  <c r="E23" i="17"/>
  <c r="E19" i="17"/>
  <c r="E18" i="17"/>
  <c r="E17" i="17"/>
  <c r="E12" i="17"/>
  <c r="E13" i="17"/>
  <c r="E2" i="18" s="1"/>
  <c r="E11" i="17"/>
  <c r="H98" i="17"/>
  <c r="H97" i="17"/>
  <c r="M96" i="17"/>
  <c r="M95" i="17" s="1"/>
  <c r="H96" i="17"/>
  <c r="I93" i="17"/>
  <c r="AA2" i="18" s="1"/>
  <c r="I92" i="17"/>
  <c r="Z2" i="18" s="1"/>
  <c r="E53" i="17" l="1"/>
  <c r="AD2" i="18"/>
  <c r="C2" i="18"/>
  <c r="AC2" i="18"/>
  <c r="B2" i="18"/>
  <c r="AB2" i="18"/>
  <c r="D2" i="18"/>
  <c r="H2" i="18" s="1"/>
  <c r="G134" i="17"/>
  <c r="E78" i="17"/>
  <c r="G148" i="17"/>
  <c r="G126" i="17"/>
  <c r="G140" i="17"/>
  <c r="G156" i="17"/>
  <c r="E88" i="17"/>
  <c r="G159" i="17" l="1"/>
  <c r="G162" i="17" l="1"/>
  <c r="G160" i="17"/>
  <c r="E48" i="16" l="1"/>
  <c r="D102" i="14"/>
  <c r="E58" i="17" s="1"/>
  <c r="C177" i="14" l="1"/>
  <c r="D47" i="16"/>
  <c r="C10" i="16"/>
  <c r="E70" i="16"/>
  <c r="E62" i="16"/>
  <c r="E56" i="16"/>
  <c r="E30" i="16"/>
  <c r="D124" i="14"/>
  <c r="E63" i="17"/>
  <c r="D116" i="14"/>
  <c r="E60" i="17" s="1"/>
  <c r="D110" i="14"/>
  <c r="E59" i="17" s="1"/>
  <c r="D85" i="14"/>
  <c r="D66" i="16"/>
  <c r="F66" i="16" s="1"/>
  <c r="D67" i="16"/>
  <c r="F67" i="16" s="1"/>
  <c r="D68" i="16"/>
  <c r="D69" i="16"/>
  <c r="E85" i="16" l="1"/>
  <c r="E90" i="16" s="1"/>
  <c r="D135" i="14"/>
  <c r="D138" i="14" s="1"/>
  <c r="D90" i="16" s="1"/>
  <c r="E61" i="17"/>
  <c r="E71" i="16"/>
  <c r="G70" i="16" s="1"/>
  <c r="D61" i="16"/>
  <c r="F61" i="16" s="1"/>
  <c r="D60" i="16"/>
  <c r="F60" i="16" s="1"/>
  <c r="D59" i="16"/>
  <c r="F59" i="16" s="1"/>
  <c r="D52" i="16"/>
  <c r="F52" i="16" s="1"/>
  <c r="D53" i="16"/>
  <c r="F53" i="16" s="1"/>
  <c r="D54" i="16"/>
  <c r="F54" i="16" s="1"/>
  <c r="D55" i="16"/>
  <c r="F55" i="16" s="1"/>
  <c r="D39" i="16"/>
  <c r="F39" i="16" s="1"/>
  <c r="D40" i="16"/>
  <c r="F40" i="16" s="1"/>
  <c r="D41" i="16"/>
  <c r="F41" i="16" s="1"/>
  <c r="D42" i="16"/>
  <c r="F42" i="16" s="1"/>
  <c r="D43" i="16"/>
  <c r="F43" i="16" s="1"/>
  <c r="D44" i="16"/>
  <c r="F44" i="16" s="1"/>
  <c r="D45" i="16"/>
  <c r="F45" i="16" s="1"/>
  <c r="D46" i="16"/>
  <c r="F46" i="16" s="1"/>
  <c r="F47" i="16"/>
  <c r="F78" i="16"/>
  <c r="F79" i="16"/>
  <c r="F80" i="16"/>
  <c r="F81" i="16"/>
  <c r="C75" i="16"/>
  <c r="C76" i="16"/>
  <c r="C77" i="16"/>
  <c r="C74" i="16"/>
  <c r="C8" i="16"/>
  <c r="C17" i="16"/>
  <c r="C12" i="16"/>
  <c r="D62" i="16"/>
  <c r="D32" i="16" l="1"/>
  <c r="D92" i="16"/>
  <c r="G92" i="16" s="1"/>
  <c r="F90" i="16"/>
  <c r="V2" i="18"/>
  <c r="E62" i="17"/>
  <c r="D136" i="14"/>
  <c r="F62" i="16"/>
  <c r="D24" i="16"/>
  <c r="F62" i="17" l="1"/>
  <c r="E135" i="14"/>
  <c r="B87" i="14"/>
  <c r="B140" i="14"/>
  <c r="E140" i="14" s="1"/>
  <c r="E89" i="17"/>
  <c r="E64" i="17"/>
  <c r="E87" i="16"/>
  <c r="G86" i="16" s="1"/>
  <c r="D82" i="16"/>
  <c r="F82" i="16" s="1"/>
  <c r="D125" i="14"/>
  <c r="G149" i="17" s="1"/>
  <c r="F61" i="17" l="1"/>
  <c r="N61" i="17" s="1"/>
  <c r="Y2" i="18" s="1"/>
  <c r="E124" i="14"/>
  <c r="E90" i="17"/>
  <c r="G90" i="17" s="1"/>
  <c r="N90" i="17" s="1"/>
  <c r="R2" i="18" s="1"/>
  <c r="W2" i="18" s="1"/>
  <c r="P2" i="18"/>
  <c r="T2" i="18"/>
  <c r="Q2" i="18"/>
  <c r="U2" i="18" s="1"/>
  <c r="G89" i="17"/>
  <c r="N89" i="17" s="1"/>
  <c r="S2" i="18" s="1"/>
  <c r="X2" i="18" s="1"/>
  <c r="D71" i="16"/>
  <c r="D30" i="16"/>
  <c r="F30" i="16" s="1"/>
  <c r="D25" i="16"/>
  <c r="F25" i="16" s="1"/>
  <c r="D26" i="16"/>
  <c r="F26" i="16" s="1"/>
  <c r="D27" i="16"/>
  <c r="F27" i="16" s="1"/>
  <c r="D28" i="16"/>
  <c r="F28" i="16" s="1"/>
  <c r="D29" i="16"/>
  <c r="F29" i="16" s="1"/>
  <c r="F24" i="16"/>
  <c r="D75" i="16"/>
  <c r="F75" i="16" s="1"/>
  <c r="D76" i="16"/>
  <c r="F76" i="16" s="1"/>
  <c r="D77" i="16"/>
  <c r="F77" i="16" s="1"/>
  <c r="D74" i="16"/>
  <c r="F74" i="16" s="1"/>
  <c r="F68" i="16"/>
  <c r="F69" i="16"/>
  <c r="D70" i="16"/>
  <c r="F70" i="16" s="1"/>
  <c r="D65" i="16"/>
  <c r="F65" i="16" s="1"/>
  <c r="D56" i="16"/>
  <c r="F56" i="16" s="1"/>
  <c r="D51" i="16"/>
  <c r="F51" i="16" s="1"/>
  <c r="D48" i="16"/>
  <c r="F48" i="16" s="1"/>
  <c r="D38" i="16"/>
  <c r="F38" i="16" s="1"/>
  <c r="D85" i="16" l="1"/>
  <c r="F85" i="16" s="1"/>
</calcChain>
</file>

<file path=xl/sharedStrings.xml><?xml version="1.0" encoding="utf-8"?>
<sst xmlns="http://schemas.openxmlformats.org/spreadsheetml/2006/main" count="475" uniqueCount="283">
  <si>
    <t>Programme d'aide à la promotion et à la diffusion</t>
  </si>
  <si>
    <t>Volet 1B – Soutien aux activités de promotion et de diffusion</t>
  </si>
  <si>
    <t>NE PAS EFFACER MAIS MASQUER CETTE COLONNE</t>
  </si>
  <si>
    <t>Soutien à l'étape de la production</t>
  </si>
  <si>
    <t>Gabarit de dépôt</t>
  </si>
  <si>
    <t>Seuls les projets soutenus au programme d'aide à la production de la SODEC sont admissibles à ce soutien.</t>
  </si>
  <si>
    <t>A- IDENTIFICATION DE L'ENTREPRISE REQUÉRANTE</t>
  </si>
  <si>
    <t>Nom de l'entreprise requérante</t>
  </si>
  <si>
    <t xml:space="preserve">Type d'entreprise  </t>
  </si>
  <si>
    <t>(veuillez choisir)</t>
  </si>
  <si>
    <t>Adresse de l'entreprise</t>
  </si>
  <si>
    <t>Adresse du site internet de l'entreprise</t>
  </si>
  <si>
    <t>Identification de la personne-ressource pour le traitement du dossier</t>
  </si>
  <si>
    <t>Nom</t>
  </si>
  <si>
    <t xml:space="preserve"> Prénom</t>
  </si>
  <si>
    <t>Numéro de téléphone</t>
  </si>
  <si>
    <t>Adresse courriel</t>
  </si>
  <si>
    <t>Veuillez noter que la SODEC utilisera l'adresse courriel ci-dessus pour effectuer le suivi du projet et communiquer les décisions.</t>
  </si>
  <si>
    <t>Identification du représentant autorisé de l'entreprise requérante</t>
  </si>
  <si>
    <t xml:space="preserve">Nom du signataire </t>
  </si>
  <si>
    <t xml:space="preserve"> Prénom du signataire </t>
  </si>
  <si>
    <t>Fonction occupée dans l'entreprise</t>
  </si>
  <si>
    <t>Adresse courriel du signataire</t>
  </si>
  <si>
    <t>Veuillez noter que la SODEC utilisera cette adresse courriel pour communiquer les décisions et envoyer tout avis à l'entreprise requérante.</t>
  </si>
  <si>
    <t>Numéro de téléphone cellulaire du signataire</t>
  </si>
  <si>
    <t>Veuillez noter que la SODEC pourra utiliser ce numéro à des fins d'authentification pour la signature électronique de documents.</t>
  </si>
  <si>
    <t>Identification du projet</t>
  </si>
  <si>
    <t>Titre du projet</t>
  </si>
  <si>
    <t>Genre et format</t>
  </si>
  <si>
    <t>*Des œuvres audiovisuelles de fiction ou documentaires qui développent une proposition narrative, linéaire ou non linéaire, interactive ou immersive, destinée à des technologies visuelles XR (réalité virtuelle, augmentée ou mixte) permettant la participation de l’utilisateur.</t>
  </si>
  <si>
    <t>Nom de l'entreprise de production québécoise</t>
  </si>
  <si>
    <t xml:space="preserve">Nom de l'entreprise de coproduction (s'il y a lieu) </t>
  </si>
  <si>
    <t>Nom du scénariste</t>
  </si>
  <si>
    <t>Nom du réalisateur</t>
  </si>
  <si>
    <t>Synopsis</t>
  </si>
  <si>
    <t>Durée du projet (en minutes)</t>
  </si>
  <si>
    <t xml:space="preserve">Agent de vente ou du distributeur international (s'il y a lieu) </t>
  </si>
  <si>
    <t>No de participation SODEC au programme d'aide à la production ou au programme d'aide à la création émergente</t>
  </si>
  <si>
    <t>Devis de production du projet</t>
  </si>
  <si>
    <r>
      <t>Date de sortie prévue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(mois/année)</t>
    </r>
  </si>
  <si>
    <t>Étape de production du projet en date du dépôt de la demande</t>
  </si>
  <si>
    <r>
      <t xml:space="preserve">Nombre de copies envisagées pour la sortie en salles 
</t>
    </r>
    <r>
      <rPr>
        <sz val="9"/>
        <color theme="1"/>
        <rFont val="Calibri"/>
        <family val="2"/>
        <scheme val="minor"/>
      </rPr>
      <t>(non applicable pour les projets numériques narratifs)</t>
    </r>
  </si>
  <si>
    <t xml:space="preserve">B- STRUCTURE DE FINANCEMENT </t>
  </si>
  <si>
    <t>Veuillez détailler les sources de financement pour la mise en marché à l'étape de la production.</t>
  </si>
  <si>
    <t>Sources de financement</t>
  </si>
  <si>
    <t>Financement prévisionnel</t>
  </si>
  <si>
    <t>Confirmé?</t>
  </si>
  <si>
    <t>Montant demandé à la SODEC</t>
  </si>
  <si>
    <t>N/A</t>
  </si>
  <si>
    <t>Montant investi par le requérant</t>
  </si>
  <si>
    <t>Autre partenaire public (précisez)</t>
  </si>
  <si>
    <t>Partenaire privé (précisez)</t>
  </si>
  <si>
    <t>Autre partenaire (précisez)</t>
  </si>
  <si>
    <t>Total financement</t>
  </si>
  <si>
    <t>C- DEVIS DÉTAILLÉ DE MISE EN MARCHÉ À l'ÉTAPE DE LA PRODUCTION - POUR LE QUÉBEC</t>
  </si>
  <si>
    <r>
      <t>Frais de promotion (incluant le numérique</t>
    </r>
    <r>
      <rPr>
        <b/>
        <sz val="11"/>
        <color rgb="FF000000"/>
        <rFont val="Calibri"/>
        <family val="2"/>
        <scheme val="minor"/>
      </rPr>
      <t xml:space="preserve"> et la découvrabilité) </t>
    </r>
  </si>
  <si>
    <t>Devis prévisionnel</t>
  </si>
  <si>
    <t xml:space="preserve">Frais de conception, de production et de livraison de matériel promotionnel </t>
  </si>
  <si>
    <t xml:space="preserve">Frais de placement publicitaire </t>
  </si>
  <si>
    <t xml:space="preserve">Honoraires liés à l’élaboration et réalisation de stratégies promotionnelles </t>
  </si>
  <si>
    <t>Frais d'élaboration et réalisation de la stratégie de lancement sur plateformes</t>
  </si>
  <si>
    <t xml:space="preserve">Frais de premières, de lancement ou projections spéciales </t>
  </si>
  <si>
    <t>Frais de tournée promotionnelle en région (ex. frais de déplacement, per diem, location de salle, transport de matériel promo)</t>
  </si>
  <si>
    <t xml:space="preserve">Frais de promotion spécifique pour les projets collectifs  </t>
  </si>
  <si>
    <t xml:space="preserve">Salaires liés aux activités de promotion </t>
  </si>
  <si>
    <t>Salaires ou honoraires externes liés à la découvrabilité</t>
  </si>
  <si>
    <t xml:space="preserve">Frais de licence musicale pour exploitation musicale du matériel promotionnel (sur bande-annonce, teasers, clip, etc.) </t>
  </si>
  <si>
    <t>Sous-total promotion</t>
  </si>
  <si>
    <t xml:space="preserve">Frais de développement de public  </t>
  </si>
  <si>
    <t>Frais pour activités d’intelligence de marché (étude, test, sondage, focus group, autre) liés au public cinématographique québécois </t>
  </si>
  <si>
    <t>OUI</t>
  </si>
  <si>
    <t>Frais liés au développement de guides pédagogiques</t>
  </si>
  <si>
    <t>NON</t>
  </si>
  <si>
    <t>Frais de projection (ex. droits de distribution, frais de transport du matériel promotionnel et de projection, frais de projectionniste, outils pédagogiques)</t>
  </si>
  <si>
    <t>Frais pour les invités artistiques ou pertinents à la projection (ex. déplacement hébergement, per diem, cachets)</t>
  </si>
  <si>
    <t>Frais de location de salle</t>
  </si>
  <si>
    <t>Sous-total développement de public</t>
  </si>
  <si>
    <t>Frais techniques</t>
  </si>
  <si>
    <t>Laboratoire (ex. frais de duplication : frais de copies destinées à la diffusion, DCP, KDM; frais de doublage et sous-titrage en français (si non couvert par la production);</t>
  </si>
  <si>
    <t>Frais de numérisation et de mise en ligne de projets québécois, en primeur et de répertoire</t>
  </si>
  <si>
    <t>Livraison des copies</t>
  </si>
  <si>
    <t>Sous-total frais techniques</t>
  </si>
  <si>
    <r>
      <t xml:space="preserve">Frais pour les projets numériques narratifs </t>
    </r>
    <r>
      <rPr>
        <b/>
        <i/>
        <sz val="11"/>
        <color theme="1"/>
        <rFont val="Calibri"/>
        <family val="2"/>
        <scheme val="minor"/>
      </rPr>
      <t>seulement</t>
    </r>
    <r>
      <rPr>
        <b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(maximum de 50 % de l'aide)</t>
    </r>
  </si>
  <si>
    <t>production</t>
  </si>
  <si>
    <t>Frais de matériel et d’équipement en lien avec la promotion et la diffusion du projet</t>
  </si>
  <si>
    <t>postproduction</t>
  </si>
  <si>
    <t xml:space="preserve">Frais liés à l’achat d’informations spécialisées, pertinentes et nécessaires à la réalisation du projet </t>
  </si>
  <si>
    <t>Frais de transport d’équipement et de matériel</t>
  </si>
  <si>
    <t>Frais d’adaptation technologique</t>
  </si>
  <si>
    <t>Frais de médiation pour la diffusion du projet</t>
  </si>
  <si>
    <t>Sous-total frais pour projets numériques narratifs</t>
  </si>
  <si>
    <t>Distributeur</t>
  </si>
  <si>
    <t>% de l'aide</t>
  </si>
  <si>
    <t xml:space="preserve">Producteur </t>
  </si>
  <si>
    <t xml:space="preserve">Autres frais  </t>
  </si>
  <si>
    <t>(précisez)</t>
  </si>
  <si>
    <t>Long métrage fiction</t>
  </si>
  <si>
    <t>Long métrage animation</t>
  </si>
  <si>
    <t>Long métrage documentaire</t>
  </si>
  <si>
    <t>Moyen métrage fiction</t>
  </si>
  <si>
    <t>Sous-total autres</t>
  </si>
  <si>
    <t>Moyen métrage animation</t>
  </si>
  <si>
    <t>Moyen métrage documentaire</t>
  </si>
  <si>
    <t>Projet numérique narratif*</t>
  </si>
  <si>
    <t>Total des dépenses prévisionnelles admissibles</t>
  </si>
  <si>
    <t>% des coûts admissibles</t>
  </si>
  <si>
    <t>Total du devis</t>
  </si>
  <si>
    <t>D- STRATÉGIE D'EXPLOITATION</t>
  </si>
  <si>
    <t>1 - Comparables</t>
  </si>
  <si>
    <t>JJ-MM-AAAA</t>
  </si>
  <si>
    <t>Titre du projet 1</t>
  </si>
  <si>
    <t>Date de sortie</t>
  </si>
  <si>
    <t>Titre du projet 2</t>
  </si>
  <si>
    <t>Titre du projet 3</t>
  </si>
  <si>
    <t>*non requis pour projets numériques narratifs</t>
  </si>
  <si>
    <t>2 - Droits de l'entreprise requérante</t>
  </si>
  <si>
    <t>Territoire(s) d'exploitation détenu(s) par l'entreprise requérante</t>
  </si>
  <si>
    <t>Droits détenus par le requérant (ex.: salles, institutionnel, ancillaires, etc.)</t>
  </si>
  <si>
    <t>Langues et sous-titres</t>
  </si>
  <si>
    <t xml:space="preserve">Durée des droits </t>
  </si>
  <si>
    <t>3 - Minimum garanti investi par le requérant (s'il y a lieu)</t>
  </si>
  <si>
    <t>Territoire(s)</t>
  </si>
  <si>
    <t>Montant</t>
  </si>
  <si>
    <t xml:space="preserve">TOTAL   </t>
  </si>
  <si>
    <t>4 - Autres fenêtres de diffusion</t>
  </si>
  <si>
    <t>Nom du ou des télédiffuseur(s) confirmé(s) (s'il y a lieu)</t>
  </si>
  <si>
    <t>Nom de la plateforme de vidéo sur demande par abonnement (VSDA) confirmée (s'il y a lieu)</t>
  </si>
  <si>
    <t>5 - Collaborateurs (s'il y a lieu)</t>
  </si>
  <si>
    <t>Nom de l'agence ou de l'agent de relations de presse</t>
  </si>
  <si>
    <t>Nom de l'expert / agence de gestion de réseaux sociaux ou de communication web</t>
  </si>
  <si>
    <t>Nom des partenaires ou commanditaires confirmés pour la mise en marché</t>
  </si>
  <si>
    <t>E- RÉSUMÉ DES ACTIONS PROMOTIONNELLES PRÉVUES</t>
  </si>
  <si>
    <t>MASQUER CETTE COLONNE</t>
  </si>
  <si>
    <t>Rapport de coûts finaux et de réalisation des actions en découvrabilité numérique</t>
  </si>
  <si>
    <t>Seuls les projets soutenus au programme d'aide à la production de la SODEC sont admissibles à cette étape.</t>
  </si>
  <si>
    <t>No de participation SODEC au programme d'aide à la production</t>
  </si>
  <si>
    <t>Devis de production du projet (si disponible)</t>
  </si>
  <si>
    <t>Veuillez détailler les sources de financement pour la mise en marché à l'étape de la production</t>
  </si>
  <si>
    <t>À remplir seulement à l'étape de clôture</t>
  </si>
  <si>
    <t>Financement réel</t>
  </si>
  <si>
    <t>Écart</t>
  </si>
  <si>
    <r>
      <t>Montant demandé/</t>
    </r>
    <r>
      <rPr>
        <b/>
        <sz val="11"/>
        <color theme="1"/>
        <rFont val="Calibri"/>
        <family val="2"/>
        <scheme val="minor"/>
      </rPr>
      <t>obtenu à la SODEC</t>
    </r>
  </si>
  <si>
    <t>Coûts réels</t>
  </si>
  <si>
    <t>Laboratoire (ex. frais de duplication : frais de copies destinées à la diffusion, DCP, KDM; frais de doublage et sous-titrage en français, si non couvert par la production)</t>
  </si>
  <si>
    <t xml:space="preserve">Total des dépenses  </t>
  </si>
  <si>
    <t xml:space="preserve">    L'aide octroyée ne peut être supérieure à 80 % des frais admissibles.</t>
  </si>
  <si>
    <t>D- ACTIONS EN DÉCOUVRABILITÉ OBLIGATOIRES</t>
  </si>
  <si>
    <t>*Voir l'annexe du programme pour définitions des actions en découvrabilité</t>
  </si>
  <si>
    <t>Inscription aux identifiants uniques</t>
  </si>
  <si>
    <r>
      <t xml:space="preserve">Inscription à des sites web externes ou partenaires  
</t>
    </r>
    <r>
      <rPr>
        <sz val="11"/>
        <color theme="1"/>
        <rFont val="Calibri"/>
        <family val="2"/>
        <scheme val="minor"/>
      </rPr>
      <t>(veuillez nommer un maximum de deux sites)</t>
    </r>
  </si>
  <si>
    <t>E- RÉSUMÉ DES ACTIVITÉS RÉALISÉES</t>
  </si>
  <si>
    <t>EIDR seulement</t>
  </si>
  <si>
    <t>ISAN seulement</t>
  </si>
  <si>
    <t>EIDR et ISAN</t>
  </si>
  <si>
    <t>Volet 1B - Soutien aux activités de promotion et de diffusion</t>
  </si>
  <si>
    <t>Recommandation</t>
  </si>
  <si>
    <t>RECOMMANDATION</t>
  </si>
  <si>
    <t>No participation</t>
  </si>
  <si>
    <t>No DM Entreprise</t>
  </si>
  <si>
    <t>Objet</t>
  </si>
  <si>
    <t>Type d'entreprise</t>
  </si>
  <si>
    <t>Adresse</t>
  </si>
  <si>
    <t>Personne-ressource pour le traitement du dossier</t>
  </si>
  <si>
    <t>Nom personne-ressource</t>
  </si>
  <si>
    <t>No téléphone personne-ressource</t>
  </si>
  <si>
    <t>Courriel personne-ressource</t>
  </si>
  <si>
    <t>Représentant autorisé de l'entreprise requérante</t>
  </si>
  <si>
    <t>Nom représentant autorisé</t>
  </si>
  <si>
    <t>Fonction</t>
  </si>
  <si>
    <r>
      <t xml:space="preserve">No téléphone représentant autorisé </t>
    </r>
    <r>
      <rPr>
        <i/>
        <sz val="11"/>
        <rFont val="Arial"/>
        <family val="2"/>
      </rPr>
      <t>(cellulaire)</t>
    </r>
  </si>
  <si>
    <t>Courriel représentant autorisé</t>
  </si>
  <si>
    <t>Titre du film</t>
  </si>
  <si>
    <t xml:space="preserve">Durée du film </t>
  </si>
  <si>
    <t>Nom entreprise de production québécoise</t>
  </si>
  <si>
    <t>Nom entreprise de coproduction</t>
  </si>
  <si>
    <t>Agent de vente ou du distributeur international</t>
  </si>
  <si>
    <r>
      <t xml:space="preserve">Numéro de participation si le film a reçu une aide SODEC 
</t>
    </r>
    <r>
      <rPr>
        <i/>
        <sz val="11"/>
        <rFont val="Arial"/>
        <family val="2"/>
      </rPr>
      <t>(production ou création émergente)</t>
    </r>
  </si>
  <si>
    <t>Date de sortie en salle ou disponibilité</t>
  </si>
  <si>
    <t xml:space="preserve">Nombre d'écrans prévu 
à la date de sortie </t>
  </si>
  <si>
    <t>Structure de financement</t>
  </si>
  <si>
    <t>Montant investif par le réquérant</t>
  </si>
  <si>
    <t/>
  </si>
  <si>
    <t>TOTAL FINANCEMENT</t>
  </si>
  <si>
    <t>Devis sommaire de mise en marché - Pour le Québec</t>
  </si>
  <si>
    <t>Frais admissibles</t>
  </si>
  <si>
    <r>
      <t xml:space="preserve">TOTAL Frais de promotion 
</t>
    </r>
    <r>
      <rPr>
        <i/>
        <sz val="10"/>
        <rFont val="Arial"/>
        <family val="2"/>
      </rPr>
      <t>(incluant le numérique et la découvrabilité)</t>
    </r>
  </si>
  <si>
    <t>TOTAL Frais de développement de public</t>
  </si>
  <si>
    <t>TOTAL Frais techniques</t>
  </si>
  <si>
    <t>TOTAL Frais pour les projets numériques narratifs seulement</t>
  </si>
  <si>
    <t>TOTAL Frais admissibles</t>
  </si>
  <si>
    <t>TOTAL Autres frais</t>
  </si>
  <si>
    <t>Total Devis prévisionnel</t>
  </si>
  <si>
    <t>Stratégie d'exploitation</t>
  </si>
  <si>
    <t>Droits de l'entreprise requérante</t>
  </si>
  <si>
    <t>Territoire(s) d'exploitation détenu(s)</t>
  </si>
  <si>
    <t>Droits détenus</t>
  </si>
  <si>
    <t>Durée des droits</t>
  </si>
  <si>
    <t>Minimum garanti investi par territoire</t>
  </si>
  <si>
    <t>TOTAL</t>
  </si>
  <si>
    <t>Autres fenêtres de diffusion</t>
  </si>
  <si>
    <t>Nom du/des télédiffuseur(s) confirmé(s)</t>
  </si>
  <si>
    <t>Nom de la plateforme VSDA confirmée</t>
  </si>
  <si>
    <t>Collaborateurs</t>
  </si>
  <si>
    <t>Nom de l'agence/agent de relation de presse</t>
  </si>
  <si>
    <t>Nom de l'expert/agence de gestion de réseaux sociaux ou de communication web</t>
  </si>
  <si>
    <t>Montant demandé</t>
  </si>
  <si>
    <t xml:space="preserve">L'aide financière représente: </t>
  </si>
  <si>
    <t>Montant total frais admissibles</t>
  </si>
  <si>
    <t>du total des frais admissibles</t>
  </si>
  <si>
    <t>Montant total devis prévisionnel</t>
  </si>
  <si>
    <t>du devis prévisionnel</t>
  </si>
  <si>
    <t>Subvention recommandée</t>
  </si>
  <si>
    <t>Premier versement (70%)</t>
  </si>
  <si>
    <t>Deuxième versement (30%)</t>
  </si>
  <si>
    <t>Ventilation budgétaire</t>
  </si>
  <si>
    <t>Pourcentage alloué par ventilation budgétaire</t>
  </si>
  <si>
    <t>Montant appliqué par ventilation budgétaire</t>
  </si>
  <si>
    <t>Commentaires de l'analyste</t>
  </si>
  <si>
    <t>Date</t>
  </si>
  <si>
    <t>Élaine Dumont</t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</si>
  <si>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à la promotion et diffusion</t>
    </r>
  </si>
  <si>
    <t>Directrice Affaires internationales, exportation 
et mise en marché du cinéma</t>
  </si>
  <si>
    <t>DEVIS DÉTAILLE DE MISE EN MARCHÉ - POUR LE QUÉBEC</t>
  </si>
  <si>
    <r>
      <t xml:space="preserve">Honoraires </t>
    </r>
    <r>
      <rPr>
        <sz val="10"/>
        <color rgb="FF000000"/>
        <rFont val="Calibri"/>
        <family val="2"/>
        <scheme val="minor"/>
      </rPr>
      <t xml:space="preserve">liés à l’élaboration </t>
    </r>
    <r>
      <rPr>
        <sz val="10"/>
        <color theme="1"/>
        <rFont val="Calibri"/>
        <family val="2"/>
        <scheme val="minor"/>
      </rPr>
      <t xml:space="preserve">et réalisation </t>
    </r>
    <r>
      <rPr>
        <sz val="10"/>
        <color rgb="FF000000"/>
        <rFont val="Calibri"/>
        <family val="2"/>
        <scheme val="minor"/>
      </rPr>
      <t xml:space="preserve">de stratégies promotionnelles </t>
    </r>
  </si>
  <si>
    <t>Frais de développement de public (incluant activités de médiation)</t>
  </si>
  <si>
    <t>Frais de numérisation et de mise en ligne de films québécois, en primeur et de répertoire</t>
  </si>
  <si>
    <r>
      <t xml:space="preserve">Frais pour les projets numériques narratifs seulement 
</t>
    </r>
    <r>
      <rPr>
        <sz val="11"/>
        <color theme="1"/>
        <rFont val="Calibri"/>
        <family val="2"/>
        <scheme val="minor"/>
      </rPr>
      <t>(maximum de 50 % de l'aide)</t>
    </r>
  </si>
  <si>
    <t>L'aide octroyée ne peut être supérieure à 80 % des frais admissibles.</t>
  </si>
  <si>
    <t>LISTE DE VÉRIFICATION</t>
  </si>
  <si>
    <t>OUI/NON</t>
  </si>
  <si>
    <t>1 - DOSSIER MAÎTRE</t>
  </si>
  <si>
    <t>Description des activités de réalisation</t>
  </si>
  <si>
    <t>Copie des documents constitutifs</t>
  </si>
  <si>
    <t>Information d'actionnariat et administrateurs</t>
  </si>
  <si>
    <t>Organigramme de l'entreprise et entreprises reliées (le cas échéant)</t>
  </si>
  <si>
    <t>2 - ÉLÉMENTS DE DÉPÔT POUR LA DEMANDE</t>
  </si>
  <si>
    <t>Déclaration de l'entreprise requérante</t>
  </si>
  <si>
    <t>Contrat de distribution</t>
  </si>
  <si>
    <t>Plan de mise en marché</t>
  </si>
  <si>
    <t>Déclaration de films québécois pour films non-soutenus par la SODEC</t>
  </si>
  <si>
    <t>Plus récents états financiers de l'entreprise</t>
  </si>
  <si>
    <t>3.1 - VÉRIFICATION DES CRITÈRES D'ADMISSIBILITÉ - DISTRIBUTEUR</t>
  </si>
  <si>
    <t>Entreprise Québécoise</t>
  </si>
  <si>
    <t>Saine gestion fiancière</t>
  </si>
  <si>
    <t>Ne se qualifie pas au volet 1A</t>
  </si>
  <si>
    <t>Société qui distribue des longs métrages de fiction, animation ou documentaire</t>
  </si>
  <si>
    <t>Démontre une expertise pertinente ou s'adjoint l'aide requise pour déployer la mise en marché du projet de film déposé</t>
  </si>
  <si>
    <t>Détient un permis général de distributeur au Québec</t>
  </si>
  <si>
    <t>Détient l’ensemble ou la majorité des droits de distribution au Québec du film</t>
  </si>
  <si>
    <t>3.2 - VÉRIFICATION DES CRITÈRES D'ADMISSIBILITÉ - PRODUCTEUR</t>
  </si>
  <si>
    <t>Société qui produit des longs métrages de fiction, animation ou documentaire</t>
  </si>
  <si>
    <t>Démontre une expertise pertinente ou ou s'adjoint l'aide requise pour déployer la mise en marché du projet de film déposé</t>
  </si>
  <si>
    <t>Salut</t>
  </si>
  <si>
    <t>Prénom et nom</t>
  </si>
  <si>
    <t>titre</t>
  </si>
  <si>
    <t>Nom_de_lentreprise</t>
  </si>
  <si>
    <t>Adresse1</t>
  </si>
  <si>
    <t>Nom du projet</t>
  </si>
  <si>
    <t>Numéro de participation</t>
  </si>
  <si>
    <t>nom de l'emtreprise</t>
  </si>
  <si>
    <t>TITRE</t>
  </si>
  <si>
    <t>Chargé</t>
  </si>
  <si>
    <t>adresse courriel du chargé de projets</t>
  </si>
  <si>
    <t>TYPE DE FILM</t>
  </si>
  <si>
    <t>Nom Du/de la Réal</t>
  </si>
  <si>
    <t>montant du devis</t>
  </si>
  <si>
    <t>dépenses admissibles</t>
  </si>
  <si>
    <t>% du devis</t>
  </si>
  <si>
    <t>pourcentage des dépenses admissibles</t>
  </si>
  <si>
    <t xml:space="preserve">Montant total du devis </t>
  </si>
  <si>
    <t>dépenses admissibles du devis</t>
  </si>
  <si>
    <t>montant propre au projet a caractère  numérique naratif</t>
  </si>
  <si>
    <t>% des dépenses admissibles</t>
  </si>
  <si>
    <t>% propre au projet numérique narratif</t>
  </si>
  <si>
    <t>montant versé à la signature</t>
  </si>
  <si>
    <t>montant remis à la cloture</t>
  </si>
  <si>
    <t>Entreprise signataire</t>
  </si>
  <si>
    <t>nom et prénom du signataire</t>
  </si>
  <si>
    <t>titre du signataire</t>
  </si>
  <si>
    <t>Nom de famille</t>
  </si>
  <si>
    <t xml:space="preserve">Box-office Qc* </t>
  </si>
  <si>
    <t>Sites web sécurisés : Entreprise, transactionnel, officiel du projet</t>
  </si>
  <si>
    <t>Dernière mise à jour du document : 6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</si>
</sst>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#,##0\ &quot;$&quot;"/>
    <numFmt numFmtId="166" formatCode="#,##0\ [$$-C0C]"/>
    <numFmt numFmtId="167" formatCode="dd/mm/yy;@"/>
    <numFmt numFmtId="168" formatCode="[&gt;=10000000000]#\-###\-###\-###;[&gt;=10000000]\(###\)&quot; &quot;###\-####;000\-0000"/>
    <numFmt numFmtId="169" formatCode="dd/mmm/yyyy"/>
    <numFmt numFmtId="170" formatCode="#,##0.00\ &quot;$&quot;"/>
    <numFmt numFmtId="171" formatCode="[$-F800]dddd\,\ mmmm\ dd\,\ yyyy"/>
    <numFmt numFmtId="172" formatCode="[&lt;=9999999]###\-####;###\-###\-####"/>
  </numFmts>
  <fonts count="7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11"/>
      <color rgb="FF000000"/>
      <name val="Calibri"/>
      <family val="2"/>
      <charset val="1"/>
    </font>
    <font>
      <i/>
      <sz val="11"/>
      <color theme="8"/>
      <name val="Calibri"/>
      <family val="2"/>
      <scheme val="minor"/>
    </font>
    <font>
      <i/>
      <sz val="10"/>
      <color theme="8"/>
      <name val="Calibri"/>
      <family val="2"/>
      <scheme val="minor"/>
    </font>
    <font>
      <sz val="8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3"/>
      <color theme="4" tint="-0.49998474074526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rgb="FF0070C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9"/>
      <color rgb="FFC00000"/>
      <name val="Segoe UI"/>
      <family val="2"/>
    </font>
    <font>
      <sz val="11"/>
      <color rgb="FFC00000"/>
      <name val="Arial"/>
      <family val="2"/>
    </font>
    <font>
      <b/>
      <sz val="12"/>
      <color rgb="FF0070C0"/>
      <name val="Arial"/>
      <family val="2"/>
    </font>
    <font>
      <b/>
      <sz val="9"/>
      <color rgb="FFC0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theme="4" tint="-0.49998474074526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4"/>
      <color theme="4" tint="-0.499984740745262"/>
      <name val="Arial"/>
      <family val="2"/>
    </font>
    <font>
      <b/>
      <sz val="11"/>
      <color rgb="FF0070C0"/>
      <name val="Arial"/>
      <family val="2"/>
    </font>
    <font>
      <b/>
      <sz val="11"/>
      <color theme="4" tint="-0.499984740745262"/>
      <name val="Arial"/>
      <family val="2"/>
    </font>
    <font>
      <b/>
      <u/>
      <sz val="13"/>
      <color theme="4" tint="-0.499984740745262"/>
      <name val="Arial"/>
      <family val="2"/>
    </font>
    <font>
      <b/>
      <sz val="14"/>
      <color rgb="FFC00000"/>
      <name val="Arial"/>
      <family val="2"/>
    </font>
    <font>
      <sz val="12"/>
      <color theme="1"/>
      <name val="Arial"/>
      <family val="2"/>
    </font>
    <font>
      <b/>
      <sz val="14"/>
      <color rgb="FF1F4E78"/>
      <name val="Arial"/>
      <family val="2"/>
    </font>
    <font>
      <b/>
      <sz val="13"/>
      <color rgb="FF1F4E78"/>
      <name val="Arial"/>
      <family val="2"/>
    </font>
    <font>
      <b/>
      <sz val="14"/>
      <color theme="0"/>
      <name val="Arial"/>
      <family val="2"/>
    </font>
    <font>
      <sz val="14"/>
      <color rgb="FF0070C0"/>
      <name val="Arial"/>
      <family val="2"/>
    </font>
    <font>
      <b/>
      <sz val="15"/>
      <name val="Arial"/>
      <family val="2"/>
    </font>
    <font>
      <sz val="11"/>
      <color theme="4" tint="-0.499984740745262"/>
      <name val="Arial"/>
      <family val="2"/>
    </font>
    <font>
      <b/>
      <sz val="13"/>
      <color rgb="FFC00000"/>
      <name val="Arial"/>
      <family val="2"/>
    </font>
    <font>
      <sz val="12"/>
      <color theme="4" tint="-0.499984740745262"/>
      <name val="Arial"/>
      <family val="2"/>
    </font>
    <font>
      <i/>
      <sz val="11"/>
      <color theme="4"/>
      <name val="Calibri"/>
      <family val="2"/>
      <scheme val="minor"/>
    </font>
    <font>
      <b/>
      <sz val="12"/>
      <color theme="0"/>
      <name val="Arial"/>
      <family val="2"/>
    </font>
    <font>
      <b/>
      <sz val="9"/>
      <name val="Arial"/>
      <family val="2"/>
    </font>
    <font>
      <sz val="12"/>
      <color theme="4" tint="-0.499984740745262"/>
      <name val="Calibri"/>
      <family val="2"/>
    </font>
    <font>
      <b/>
      <sz val="11"/>
      <color theme="9"/>
      <name val="Calibri"/>
      <family val="2"/>
      <scheme val="minor"/>
    </font>
    <font>
      <b/>
      <sz val="11"/>
      <color theme="9"/>
      <name val="Arial"/>
      <family val="2"/>
    </font>
    <font>
      <sz val="10"/>
      <color theme="0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E3E9F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</cellStyleXfs>
  <cellXfs count="544">
    <xf numFmtId="0" fontId="0" fillId="0" borderId="0" xfId="0"/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66" fontId="0" fillId="5" borderId="16" xfId="0" applyNumberFormat="1" applyFill="1" applyBorder="1" applyProtection="1">
      <protection locked="0"/>
    </xf>
    <xf numFmtId="167" fontId="0" fillId="5" borderId="16" xfId="0" applyNumberFormat="1" applyFill="1" applyBorder="1" applyAlignment="1" applyProtection="1">
      <alignment horizontal="center"/>
      <protection locked="0"/>
    </xf>
    <xf numFmtId="0" fontId="0" fillId="5" borderId="16" xfId="0" applyFill="1" applyBorder="1" applyProtection="1">
      <protection locked="0"/>
    </xf>
    <xf numFmtId="165" fontId="0" fillId="5" borderId="4" xfId="0" applyNumberFormat="1" applyFill="1" applyBorder="1" applyAlignment="1" applyProtection="1">
      <alignment horizontal="right"/>
      <protection locked="0"/>
    </xf>
    <xf numFmtId="165" fontId="0" fillId="5" borderId="1" xfId="0" applyNumberFormat="1" applyFill="1" applyBorder="1" applyAlignment="1" applyProtection="1">
      <alignment horizontal="righ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8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 wrapText="1"/>
      <protection locked="0"/>
    </xf>
    <xf numFmtId="0" fontId="0" fillId="5" borderId="8" xfId="0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166" fontId="0" fillId="5" borderId="16" xfId="0" applyNumberFormat="1" applyFill="1" applyBorder="1" applyAlignment="1" applyProtection="1">
      <alignment wrapText="1"/>
      <protection locked="0"/>
    </xf>
    <xf numFmtId="165" fontId="55" fillId="0" borderId="1" xfId="3" applyNumberFormat="1" applyFont="1" applyBorder="1" applyAlignment="1" applyProtection="1">
      <alignment horizontal="center" vertical="center"/>
      <protection locked="0"/>
    </xf>
    <xf numFmtId="9" fontId="53" fillId="0" borderId="56" xfId="3" applyNumberFormat="1" applyFont="1" applyBorder="1" applyAlignment="1" applyProtection="1">
      <alignment horizontal="center" vertical="center"/>
      <protection locked="0"/>
    </xf>
    <xf numFmtId="0" fontId="46" fillId="0" borderId="6" xfId="3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" fontId="0" fillId="0" borderId="0" xfId="0" applyNumberFormat="1"/>
    <xf numFmtId="0" fontId="0" fillId="5" borderId="1" xfId="0" applyFill="1" applyBorder="1" applyAlignment="1" applyProtection="1">
      <alignment horizontal="left"/>
      <protection locked="0"/>
    </xf>
    <xf numFmtId="166" fontId="0" fillId="5" borderId="16" xfId="0" applyNumberFormat="1" applyFill="1" applyBorder="1" applyAlignment="1" applyProtection="1">
      <alignment horizontal="right"/>
      <protection locked="0"/>
    </xf>
    <xf numFmtId="0" fontId="0" fillId="5" borderId="0" xfId="0" applyFill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right" vertical="center"/>
    </xf>
    <xf numFmtId="0" fontId="2" fillId="5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vertical="center" wrapText="1"/>
    </xf>
    <xf numFmtId="0" fontId="5" fillId="5" borderId="0" xfId="0" applyFont="1" applyFill="1"/>
    <xf numFmtId="165" fontId="2" fillId="2" borderId="16" xfId="0" applyNumberFormat="1" applyFont="1" applyFill="1" applyBorder="1"/>
    <xf numFmtId="0" fontId="0" fillId="5" borderId="9" xfId="0" applyFill="1" applyBorder="1" applyAlignment="1">
      <alignment horizontal="right" wrapText="1"/>
    </xf>
    <xf numFmtId="0" fontId="0" fillId="5" borderId="5" xfId="0" applyFill="1" applyBorder="1" applyAlignment="1">
      <alignment horizontal="right" wrapText="1"/>
    </xf>
    <xf numFmtId="0" fontId="0" fillId="5" borderId="7" xfId="0" applyFill="1" applyBorder="1" applyAlignment="1">
      <alignment horizontal="right" wrapText="1"/>
    </xf>
    <xf numFmtId="0" fontId="0" fillId="5" borderId="0" xfId="0" applyFill="1" applyAlignment="1">
      <alignment horizontal="left" wrapText="1"/>
    </xf>
    <xf numFmtId="0" fontId="0" fillId="5" borderId="10" xfId="0" applyFill="1" applyBorder="1" applyAlignment="1" applyProtection="1">
      <alignment wrapText="1"/>
      <protection locked="0"/>
    </xf>
    <xf numFmtId="0" fontId="0" fillId="5" borderId="6" xfId="0" applyFill="1" applyBorder="1" applyAlignment="1">
      <alignment horizontal="left" wrapText="1"/>
    </xf>
    <xf numFmtId="0" fontId="0" fillId="5" borderId="8" xfId="0" applyFill="1" applyBorder="1" applyAlignment="1">
      <alignment horizontal="left" wrapText="1"/>
    </xf>
    <xf numFmtId="164" fontId="0" fillId="2" borderId="16" xfId="0" applyNumberFormat="1" applyFill="1" applyBorder="1"/>
    <xf numFmtId="0" fontId="30" fillId="0" borderId="0" xfId="3" applyFont="1" applyAlignment="1">
      <alignment vertical="center"/>
    </xf>
    <xf numFmtId="0" fontId="32" fillId="0" borderId="0" xfId="3" applyFont="1" applyAlignment="1">
      <alignment vertical="center"/>
    </xf>
    <xf numFmtId="0" fontId="30" fillId="0" borderId="0" xfId="3" applyFont="1" applyAlignment="1">
      <alignment horizontal="center" vertical="center"/>
    </xf>
    <xf numFmtId="0" fontId="33" fillId="0" borderId="0" xfId="3" applyFont="1" applyAlignment="1">
      <alignment horizontal="right" vertical="center"/>
    </xf>
    <xf numFmtId="0" fontId="33" fillId="0" borderId="0" xfId="3" applyFont="1" applyAlignment="1">
      <alignment vertical="center"/>
    </xf>
    <xf numFmtId="0" fontId="34" fillId="0" borderId="0" xfId="3" applyFont="1" applyAlignment="1">
      <alignment horizontal="right" vertical="center"/>
    </xf>
    <xf numFmtId="0" fontId="35" fillId="0" borderId="0" xfId="3" applyFont="1" applyAlignment="1">
      <alignment horizontal="right" vertical="center"/>
    </xf>
    <xf numFmtId="0" fontId="35" fillId="0" borderId="0" xfId="3" applyFont="1" applyAlignment="1">
      <alignment vertical="center"/>
    </xf>
    <xf numFmtId="0" fontId="31" fillId="0" borderId="0" xfId="3" applyFont="1" applyAlignment="1">
      <alignment horizontal="right" vertical="center"/>
    </xf>
    <xf numFmtId="0" fontId="30" fillId="0" borderId="49" xfId="3" applyFont="1" applyBorder="1" applyAlignment="1">
      <alignment vertical="center"/>
    </xf>
    <xf numFmtId="0" fontId="36" fillId="0" borderId="50" xfId="3" applyFont="1" applyBorder="1" applyAlignment="1">
      <alignment vertical="center"/>
    </xf>
    <xf numFmtId="0" fontId="36" fillId="0" borderId="50" xfId="3" applyFont="1" applyBorder="1" applyAlignment="1">
      <alignment horizontal="right" vertical="center"/>
    </xf>
    <xf numFmtId="0" fontId="37" fillId="0" borderId="50" xfId="3" applyFont="1" applyBorder="1" applyAlignment="1">
      <alignment vertical="center"/>
    </xf>
    <xf numFmtId="0" fontId="30" fillId="0" borderId="50" xfId="3" applyFont="1" applyBorder="1" applyAlignment="1">
      <alignment vertical="center"/>
    </xf>
    <xf numFmtId="0" fontId="30" fillId="0" borderId="51" xfId="3" applyFont="1" applyBorder="1" applyAlignment="1">
      <alignment vertical="center"/>
    </xf>
    <xf numFmtId="0" fontId="38" fillId="0" borderId="0" xfId="3" applyFont="1" applyAlignment="1">
      <alignment horizontal="left" vertical="center" wrapText="1"/>
    </xf>
    <xf numFmtId="0" fontId="38" fillId="0" borderId="0" xfId="3" applyFont="1" applyAlignment="1">
      <alignment vertical="center"/>
    </xf>
    <xf numFmtId="0" fontId="30" fillId="0" borderId="52" xfId="3" applyFont="1" applyBorder="1" applyAlignment="1">
      <alignment vertical="center"/>
    </xf>
    <xf numFmtId="0" fontId="30" fillId="0" borderId="53" xfId="3" applyFont="1" applyBorder="1" applyAlignment="1">
      <alignment vertical="center"/>
    </xf>
    <xf numFmtId="0" fontId="40" fillId="0" borderId="0" xfId="3" applyFont="1" applyAlignment="1">
      <alignment vertical="center"/>
    </xf>
    <xf numFmtId="0" fontId="30" fillId="0" borderId="0" xfId="3" applyFont="1"/>
    <xf numFmtId="0" fontId="38" fillId="0" borderId="0" xfId="3" applyFont="1" applyAlignment="1">
      <alignment vertical="center" wrapText="1"/>
    </xf>
    <xf numFmtId="0" fontId="36" fillId="0" borderId="0" xfId="3" applyFont="1" applyAlignment="1">
      <alignment vertical="center"/>
    </xf>
    <xf numFmtId="0" fontId="36" fillId="0" borderId="0" xfId="3" applyFont="1" applyAlignment="1">
      <alignment horizontal="right" vertical="center"/>
    </xf>
    <xf numFmtId="0" fontId="37" fillId="0" borderId="0" xfId="3" applyFont="1" applyAlignment="1">
      <alignment vertical="center"/>
    </xf>
    <xf numFmtId="0" fontId="41" fillId="0" borderId="0" xfId="3" applyFont="1" applyAlignment="1">
      <alignment horizontal="left" wrapText="1"/>
    </xf>
    <xf numFmtId="0" fontId="42" fillId="0" borderId="0" xfId="3" applyFont="1" applyAlignment="1">
      <alignment vertical="center"/>
    </xf>
    <xf numFmtId="0" fontId="30" fillId="0" borderId="53" xfId="3" applyFont="1" applyBorder="1" applyAlignment="1">
      <alignment horizontal="right" vertical="center"/>
    </xf>
    <xf numFmtId="0" fontId="44" fillId="0" borderId="0" xfId="3" applyFont="1" applyAlignment="1">
      <alignment horizontal="left" vertical="center"/>
    </xf>
    <xf numFmtId="0" fontId="42" fillId="0" borderId="0" xfId="3" applyFont="1" applyAlignment="1">
      <alignment horizontal="center" vertical="center"/>
    </xf>
    <xf numFmtId="0" fontId="37" fillId="0" borderId="0" xfId="3" applyFont="1"/>
    <xf numFmtId="0" fontId="37" fillId="0" borderId="0" xfId="3" applyFont="1" applyAlignment="1">
      <alignment horizontal="right"/>
    </xf>
    <xf numFmtId="0" fontId="37" fillId="0" borderId="0" xfId="3" applyFont="1" applyAlignment="1">
      <alignment horizontal="left" vertical="center"/>
    </xf>
    <xf numFmtId="0" fontId="44" fillId="0" borderId="0" xfId="3" applyFont="1" applyAlignment="1">
      <alignment horizontal="left" vertical="center" wrapText="1"/>
    </xf>
    <xf numFmtId="0" fontId="30" fillId="0" borderId="52" xfId="3" applyFont="1" applyBorder="1" applyAlignment="1">
      <alignment vertical="center" wrapText="1"/>
    </xf>
    <xf numFmtId="0" fontId="30" fillId="0" borderId="53" xfId="3" applyFont="1" applyBorder="1" applyAlignment="1">
      <alignment horizontal="right" vertical="center" wrapText="1"/>
    </xf>
    <xf numFmtId="0" fontId="30" fillId="0" borderId="0" xfId="3" applyFont="1" applyAlignment="1">
      <alignment vertical="center" wrapText="1"/>
    </xf>
    <xf numFmtId="1" fontId="30" fillId="0" borderId="0" xfId="3" applyNumberFormat="1" applyFont="1" applyAlignment="1">
      <alignment vertical="center"/>
    </xf>
    <xf numFmtId="0" fontId="30" fillId="0" borderId="52" xfId="3" applyFont="1" applyBorder="1"/>
    <xf numFmtId="0" fontId="30" fillId="0" borderId="53" xfId="3" applyFont="1" applyBorder="1" applyAlignment="1">
      <alignment horizontal="right"/>
    </xf>
    <xf numFmtId="0" fontId="30" fillId="0" borderId="0" xfId="3" applyFont="1" applyAlignment="1">
      <alignment horizontal="right" vertical="center"/>
    </xf>
    <xf numFmtId="0" fontId="60" fillId="0" borderId="0" xfId="3" applyFont="1" applyAlignment="1">
      <alignment horizontal="right" vertical="center"/>
    </xf>
    <xf numFmtId="165" fontId="60" fillId="0" borderId="0" xfId="3" applyNumberFormat="1" applyFont="1" applyAlignment="1">
      <alignment horizontal="center" vertical="center"/>
    </xf>
    <xf numFmtId="165" fontId="47" fillId="0" borderId="0" xfId="3" applyNumberFormat="1" applyFont="1" applyAlignment="1">
      <alignment horizontal="center" vertical="center"/>
    </xf>
    <xf numFmtId="0" fontId="37" fillId="0" borderId="0" xfId="3" applyFont="1" applyAlignment="1">
      <alignment horizontal="right" vertical="center"/>
    </xf>
    <xf numFmtId="170" fontId="60" fillId="0" borderId="0" xfId="3" applyNumberFormat="1" applyFont="1" applyAlignment="1">
      <alignment horizontal="center" vertical="center"/>
    </xf>
    <xf numFmtId="0" fontId="52" fillId="0" borderId="0" xfId="3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166" fontId="53" fillId="0" borderId="56" xfId="3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3" fillId="0" borderId="0" xfId="3" applyFont="1" applyAlignment="1">
      <alignment horizontal="left"/>
    </xf>
    <xf numFmtId="9" fontId="53" fillId="0" borderId="0" xfId="3" applyNumberFormat="1" applyFont="1" applyAlignment="1">
      <alignment horizontal="center" vertical="center"/>
    </xf>
    <xf numFmtId="166" fontId="53" fillId="0" borderId="0" xfId="3" applyNumberFormat="1" applyFont="1" applyAlignment="1">
      <alignment horizontal="center" vertical="center"/>
    </xf>
    <xf numFmtId="0" fontId="43" fillId="0" borderId="0" xfId="3" applyFont="1"/>
    <xf numFmtId="0" fontId="53" fillId="0" borderId="0" xfId="3" applyFont="1" applyAlignment="1">
      <alignment horizontal="left" wrapText="1"/>
    </xf>
    <xf numFmtId="0" fontId="30" fillId="0" borderId="0" xfId="3" applyFont="1" applyAlignment="1">
      <alignment horizontal="left" vertical="center" wrapText="1"/>
    </xf>
    <xf numFmtId="171" fontId="37" fillId="0" borderId="35" xfId="3" applyNumberFormat="1" applyFont="1" applyBorder="1" applyAlignment="1">
      <alignment horizontal="right" vertical="center"/>
    </xf>
    <xf numFmtId="0" fontId="47" fillId="0" borderId="0" xfId="3" applyFont="1" applyAlignment="1">
      <alignment horizontal="right" vertical="center"/>
    </xf>
    <xf numFmtId="0" fontId="47" fillId="0" borderId="0" xfId="3" applyFont="1" applyAlignment="1">
      <alignment vertical="center" wrapText="1"/>
    </xf>
    <xf numFmtId="0" fontId="53" fillId="0" borderId="0" xfId="3" applyFont="1" applyAlignment="1">
      <alignment horizontal="right" vertical="center"/>
    </xf>
    <xf numFmtId="0" fontId="30" fillId="0" borderId="57" xfId="3" applyFont="1" applyBorder="1"/>
    <xf numFmtId="0" fontId="30" fillId="0" borderId="58" xfId="3" applyFont="1" applyBorder="1"/>
    <xf numFmtId="0" fontId="30" fillId="0" borderId="58" xfId="3" applyFont="1" applyBorder="1" applyAlignment="1">
      <alignment vertical="center"/>
    </xf>
    <xf numFmtId="0" fontId="30" fillId="0" borderId="59" xfId="3" applyFont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right"/>
    </xf>
    <xf numFmtId="165" fontId="0" fillId="5" borderId="61" xfId="0" applyNumberFormat="1" applyFill="1" applyBorder="1" applyAlignment="1">
      <alignment horizontal="right"/>
    </xf>
    <xf numFmtId="165" fontId="0" fillId="5" borderId="18" xfId="0" applyNumberFormat="1" applyFill="1" applyBorder="1" applyAlignment="1">
      <alignment horizontal="right"/>
    </xf>
    <xf numFmtId="165" fontId="2" fillId="2" borderId="17" xfId="0" applyNumberFormat="1" applyFont="1" applyFill="1" applyBorder="1"/>
    <xf numFmtId="164" fontId="0" fillId="2" borderId="18" xfId="0" applyNumberFormat="1" applyFill="1" applyBorder="1"/>
    <xf numFmtId="0" fontId="2" fillId="2" borderId="16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right" wrapText="1"/>
    </xf>
    <xf numFmtId="0" fontId="0" fillId="5" borderId="10" xfId="0" applyFill="1" applyBorder="1" applyAlignment="1">
      <alignment horizontal="left" wrapText="1"/>
    </xf>
    <xf numFmtId="0" fontId="0" fillId="5" borderId="3" xfId="0" applyFill="1" applyBorder="1" applyAlignment="1">
      <alignment horizontal="right" wrapText="1"/>
    </xf>
    <xf numFmtId="0" fontId="0" fillId="5" borderId="62" xfId="0" applyFill="1" applyBorder="1" applyAlignment="1">
      <alignment horizontal="right" wrapText="1"/>
    </xf>
    <xf numFmtId="0" fontId="2" fillId="2" borderId="17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0" fontId="11" fillId="5" borderId="0" xfId="0" applyFont="1" applyFill="1" applyAlignment="1">
      <alignment horizontal="right" vertical="center" wrapText="1"/>
    </xf>
    <xf numFmtId="165" fontId="2" fillId="0" borderId="16" xfId="0" applyNumberFormat="1" applyFont="1" applyBorder="1"/>
    <xf numFmtId="0" fontId="37" fillId="7" borderId="0" xfId="3" applyFont="1" applyFill="1" applyAlignment="1">
      <alignment vertical="center"/>
    </xf>
    <xf numFmtId="0" fontId="37" fillId="7" borderId="34" xfId="3" applyFont="1" applyFill="1" applyBorder="1" applyAlignment="1">
      <alignment vertical="center"/>
    </xf>
    <xf numFmtId="0" fontId="37" fillId="7" borderId="32" xfId="3" applyFont="1" applyFill="1" applyBorder="1" applyAlignment="1">
      <alignment vertical="center"/>
    </xf>
    <xf numFmtId="0" fontId="43" fillId="7" borderId="32" xfId="3" applyFont="1" applyFill="1" applyBorder="1" applyAlignment="1">
      <alignment horizontal="right" vertical="center"/>
    </xf>
    <xf numFmtId="0" fontId="37" fillId="7" borderId="0" xfId="3" applyFont="1" applyFill="1" applyAlignment="1">
      <alignment horizontal="left" vertical="center" wrapText="1"/>
    </xf>
    <xf numFmtId="0" fontId="37" fillId="7" borderId="34" xfId="3" applyFont="1" applyFill="1" applyBorder="1" applyAlignment="1">
      <alignment horizontal="left" vertical="center" wrapText="1"/>
    </xf>
    <xf numFmtId="0" fontId="43" fillId="7" borderId="15" xfId="3" applyFont="1" applyFill="1" applyBorder="1" applyAlignment="1">
      <alignment horizontal="left" vertical="center" wrapText="1"/>
    </xf>
    <xf numFmtId="0" fontId="43" fillId="7" borderId="0" xfId="3" applyFont="1" applyFill="1" applyAlignment="1">
      <alignment horizontal="left" vertical="center" wrapText="1"/>
    </xf>
    <xf numFmtId="0" fontId="46" fillId="7" borderId="32" xfId="3" applyFont="1" applyFill="1" applyBorder="1" applyAlignment="1">
      <alignment horizontal="left" vertical="center" wrapText="1"/>
    </xf>
    <xf numFmtId="0" fontId="46" fillId="7" borderId="33" xfId="3" applyFont="1" applyFill="1" applyBorder="1" applyAlignment="1">
      <alignment horizontal="left" vertical="center" wrapText="1"/>
    </xf>
    <xf numFmtId="0" fontId="46" fillId="7" borderId="0" xfId="3" applyFont="1" applyFill="1" applyAlignment="1">
      <alignment horizontal="left" vertical="center"/>
    </xf>
    <xf numFmtId="0" fontId="43" fillId="7" borderId="0" xfId="3" applyFont="1" applyFill="1" applyAlignment="1">
      <alignment horizontal="right" vertical="center" wrapText="1"/>
    </xf>
    <xf numFmtId="0" fontId="46" fillId="7" borderId="0" xfId="3" applyFont="1" applyFill="1" applyAlignment="1">
      <alignment horizontal="center" vertical="center"/>
    </xf>
    <xf numFmtId="0" fontId="46" fillId="7" borderId="0" xfId="3" applyFont="1" applyFill="1" applyAlignment="1">
      <alignment horizontal="left" vertical="center" wrapText="1"/>
    </xf>
    <xf numFmtId="0" fontId="46" fillId="7" borderId="34" xfId="3" applyFont="1" applyFill="1" applyBorder="1" applyAlignment="1">
      <alignment horizontal="left" vertical="center" wrapText="1"/>
    </xf>
    <xf numFmtId="0" fontId="46" fillId="7" borderId="34" xfId="3" applyFont="1" applyFill="1" applyBorder="1" applyAlignment="1">
      <alignment horizontal="left" vertical="center"/>
    </xf>
    <xf numFmtId="0" fontId="43" fillId="7" borderId="15" xfId="3" applyFont="1" applyFill="1" applyBorder="1" applyAlignment="1">
      <alignment horizontal="left" vertical="center"/>
    </xf>
    <xf numFmtId="0" fontId="48" fillId="7" borderId="0" xfId="3" applyFont="1" applyFill="1" applyAlignment="1">
      <alignment horizontal="left" vertical="top" wrapText="1"/>
    </xf>
    <xf numFmtId="0" fontId="48" fillId="7" borderId="34" xfId="3" applyFont="1" applyFill="1" applyBorder="1" applyAlignment="1">
      <alignment horizontal="left" vertical="top" wrapText="1"/>
    </xf>
    <xf numFmtId="0" fontId="46" fillId="7" borderId="0" xfId="3" applyFont="1" applyFill="1" applyAlignment="1">
      <alignment horizontal="center" vertical="center" wrapText="1"/>
    </xf>
    <xf numFmtId="169" fontId="46" fillId="7" borderId="35" xfId="3" applyNumberFormat="1" applyFont="1" applyFill="1" applyBorder="1" applyAlignment="1">
      <alignment horizontal="center" vertical="center" wrapText="1"/>
    </xf>
    <xf numFmtId="1" fontId="46" fillId="7" borderId="35" xfId="3" applyNumberFormat="1" applyFont="1" applyFill="1" applyBorder="1" applyAlignment="1">
      <alignment horizontal="center" vertical="center"/>
    </xf>
    <xf numFmtId="0" fontId="37" fillId="7" borderId="36" xfId="3" applyFont="1" applyFill="1" applyBorder="1" applyAlignment="1">
      <alignment horizontal="center" vertical="center" wrapText="1"/>
    </xf>
    <xf numFmtId="166" fontId="46" fillId="7" borderId="32" xfId="3" applyNumberFormat="1" applyFont="1" applyFill="1" applyBorder="1" applyAlignment="1">
      <alignment horizontal="center" vertical="center" wrapText="1"/>
    </xf>
    <xf numFmtId="0" fontId="37" fillId="7" borderId="33" xfId="3" applyFont="1" applyFill="1" applyBorder="1" applyAlignment="1">
      <alignment vertical="center"/>
    </xf>
    <xf numFmtId="166" fontId="46" fillId="7" borderId="0" xfId="3" applyNumberFormat="1" applyFont="1" applyFill="1" applyAlignment="1">
      <alignment horizontal="center" vertical="center" wrapText="1"/>
    </xf>
    <xf numFmtId="0" fontId="49" fillId="7" borderId="0" xfId="3" applyFont="1" applyFill="1" applyAlignment="1">
      <alignment horizontal="left" vertical="center" wrapText="1"/>
    </xf>
    <xf numFmtId="0" fontId="46" fillId="7" borderId="0" xfId="3" applyFont="1" applyFill="1" applyAlignment="1">
      <alignment vertical="center" wrapText="1"/>
    </xf>
    <xf numFmtId="0" fontId="46" fillId="7" borderId="34" xfId="3" applyFont="1" applyFill="1" applyBorder="1" applyAlignment="1">
      <alignment vertical="center" wrapText="1"/>
    </xf>
    <xf numFmtId="166" fontId="31" fillId="7" borderId="35" xfId="3" applyNumberFormat="1" applyFont="1" applyFill="1" applyBorder="1" applyAlignment="1">
      <alignment horizontal="center" vertical="center" wrapText="1"/>
    </xf>
    <xf numFmtId="0" fontId="50" fillId="7" borderId="35" xfId="3" applyFont="1" applyFill="1" applyBorder="1" applyAlignment="1">
      <alignment vertical="center" wrapText="1"/>
    </xf>
    <xf numFmtId="0" fontId="46" fillId="7" borderId="35" xfId="3" applyFont="1" applyFill="1" applyBorder="1" applyAlignment="1">
      <alignment vertical="center" wrapText="1"/>
    </xf>
    <xf numFmtId="0" fontId="46" fillId="7" borderId="36" xfId="3" applyFont="1" applyFill="1" applyBorder="1" applyAlignment="1">
      <alignment vertical="center" wrapText="1"/>
    </xf>
    <xf numFmtId="0" fontId="46" fillId="7" borderId="32" xfId="3" applyFont="1" applyFill="1" applyBorder="1" applyAlignment="1">
      <alignment vertical="center" wrapText="1"/>
    </xf>
    <xf numFmtId="0" fontId="46" fillId="7" borderId="33" xfId="3" applyFont="1" applyFill="1" applyBorder="1" applyAlignment="1">
      <alignment vertical="center" wrapText="1"/>
    </xf>
    <xf numFmtId="164" fontId="46" fillId="7" borderId="0" xfId="2" applyNumberFormat="1" applyFont="1" applyFill="1" applyBorder="1" applyAlignment="1" applyProtection="1">
      <alignment horizontal="center" vertical="center" wrapText="1"/>
    </xf>
    <xf numFmtId="166" fontId="31" fillId="7" borderId="0" xfId="3" applyNumberFormat="1" applyFont="1" applyFill="1" applyAlignment="1">
      <alignment horizontal="center" vertical="center" wrapText="1"/>
    </xf>
    <xf numFmtId="0" fontId="50" fillId="7" borderId="0" xfId="3" applyFont="1" applyFill="1" applyAlignment="1">
      <alignment horizontal="center" wrapText="1"/>
    </xf>
    <xf numFmtId="0" fontId="50" fillId="7" borderId="34" xfId="3" applyFont="1" applyFill="1" applyBorder="1" applyAlignment="1">
      <alignment horizontal="center" wrapText="1"/>
    </xf>
    <xf numFmtId="164" fontId="46" fillId="7" borderId="35" xfId="2" applyNumberFormat="1" applyFont="1" applyFill="1" applyBorder="1" applyAlignment="1" applyProtection="1">
      <alignment horizontal="center" vertical="center" wrapText="1"/>
    </xf>
    <xf numFmtId="166" fontId="46" fillId="7" borderId="32" xfId="3" applyNumberFormat="1" applyFont="1" applyFill="1" applyBorder="1" applyAlignment="1">
      <alignment horizontal="right" vertical="center" wrapText="1"/>
    </xf>
    <xf numFmtId="166" fontId="46" fillId="7" borderId="0" xfId="3" applyNumberFormat="1" applyFont="1" applyFill="1" applyAlignment="1">
      <alignment horizontal="right" vertical="center" wrapText="1"/>
    </xf>
    <xf numFmtId="0" fontId="50" fillId="7" borderId="0" xfId="3" applyFont="1" applyFill="1" applyAlignment="1">
      <alignment horizontal="center" vertical="center" wrapText="1"/>
    </xf>
    <xf numFmtId="166" fontId="56" fillId="7" borderId="32" xfId="3" applyNumberFormat="1" applyFont="1" applyFill="1" applyBorder="1" applyAlignment="1">
      <alignment horizontal="center" vertical="center"/>
    </xf>
    <xf numFmtId="0" fontId="30" fillId="7" borderId="32" xfId="3" applyFont="1" applyFill="1" applyBorder="1" applyAlignment="1">
      <alignment vertical="center"/>
    </xf>
    <xf numFmtId="0" fontId="57" fillId="9" borderId="32" xfId="0" applyFont="1" applyFill="1" applyBorder="1" applyAlignment="1">
      <alignment horizontal="left" vertical="center"/>
    </xf>
    <xf numFmtId="0" fontId="37" fillId="7" borderId="33" xfId="3" applyFont="1" applyFill="1" applyBorder="1" applyAlignment="1">
      <alignment horizontal="left" vertical="center"/>
    </xf>
    <xf numFmtId="166" fontId="56" fillId="7" borderId="0" xfId="3" applyNumberFormat="1" applyFont="1" applyFill="1" applyAlignment="1">
      <alignment horizontal="center" vertical="center"/>
    </xf>
    <xf numFmtId="0" fontId="30" fillId="7" borderId="0" xfId="3" applyFont="1" applyFill="1" applyAlignment="1">
      <alignment vertical="center"/>
    </xf>
    <xf numFmtId="9" fontId="31" fillId="7" borderId="0" xfId="2" applyFont="1" applyFill="1" applyBorder="1" applyAlignment="1" applyProtection="1">
      <alignment horizontal="center" vertical="center"/>
    </xf>
    <xf numFmtId="166" fontId="56" fillId="7" borderId="35" xfId="3" applyNumberFormat="1" applyFont="1" applyFill="1" applyBorder="1" applyAlignment="1">
      <alignment horizontal="center" vertical="center"/>
    </xf>
    <xf numFmtId="0" fontId="30" fillId="7" borderId="35" xfId="3" applyFont="1" applyFill="1" applyBorder="1" applyAlignment="1">
      <alignment vertical="center"/>
    </xf>
    <xf numFmtId="9" fontId="31" fillId="7" borderId="35" xfId="2" applyFont="1" applyFill="1" applyBorder="1" applyAlignment="1" applyProtection="1">
      <alignment horizontal="center" vertical="center"/>
    </xf>
    <xf numFmtId="0" fontId="59" fillId="10" borderId="37" xfId="3" applyFont="1" applyFill="1" applyBorder="1" applyAlignment="1">
      <alignment horizontal="left" vertical="center" wrapText="1"/>
    </xf>
    <xf numFmtId="0" fontId="66" fillId="10" borderId="38" xfId="3" applyFont="1" applyFill="1" applyBorder="1" applyAlignment="1">
      <alignment horizontal="center" vertical="center"/>
    </xf>
    <xf numFmtId="0" fontId="30" fillId="0" borderId="0" xfId="0" applyFont="1"/>
    <xf numFmtId="0" fontId="36" fillId="11" borderId="39" xfId="3" applyFont="1" applyFill="1" applyBorder="1" applyAlignment="1">
      <alignment vertical="center" wrapText="1"/>
    </xf>
    <xf numFmtId="0" fontId="36" fillId="11" borderId="40" xfId="3" applyFont="1" applyFill="1" applyBorder="1" applyAlignment="1">
      <alignment horizontal="center" vertical="center"/>
    </xf>
    <xf numFmtId="0" fontId="67" fillId="0" borderId="5" xfId="3" applyFont="1" applyBorder="1" applyAlignment="1">
      <alignment horizontal="left" wrapText="1"/>
    </xf>
    <xf numFmtId="0" fontId="67" fillId="0" borderId="7" xfId="3" applyFont="1" applyBorder="1" applyAlignment="1">
      <alignment horizontal="left" vertical="center"/>
    </xf>
    <xf numFmtId="0" fontId="36" fillId="11" borderId="39" xfId="3" applyFont="1" applyFill="1" applyBorder="1" applyAlignment="1">
      <alignment horizontal="left" vertical="center" wrapText="1"/>
    </xf>
    <xf numFmtId="0" fontId="46" fillId="11" borderId="40" xfId="3" applyFont="1" applyFill="1" applyBorder="1" applyAlignment="1">
      <alignment horizontal="center" vertical="center"/>
    </xf>
    <xf numFmtId="0" fontId="67" fillId="0" borderId="5" xfId="3" applyFont="1" applyBorder="1" applyAlignment="1">
      <alignment horizontal="left" vertical="center"/>
    </xf>
    <xf numFmtId="0" fontId="67" fillId="0" borderId="5" xfId="3" applyFont="1" applyBorder="1" applyAlignment="1">
      <alignment horizontal="left" vertical="center" wrapText="1"/>
    </xf>
    <xf numFmtId="0" fontId="36" fillId="11" borderId="37" xfId="3" applyFont="1" applyFill="1" applyBorder="1" applyAlignment="1">
      <alignment horizontal="left" vertical="center" wrapText="1"/>
    </xf>
    <xf numFmtId="0" fontId="46" fillId="11" borderId="38" xfId="3" applyFont="1" applyFill="1" applyBorder="1" applyAlignment="1">
      <alignment horizontal="center" vertical="center"/>
    </xf>
    <xf numFmtId="0" fontId="67" fillId="0" borderId="39" xfId="3" applyFont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46" fillId="0" borderId="8" xfId="3" applyFont="1" applyBorder="1" applyAlignment="1" applyProtection="1">
      <alignment horizontal="center" vertical="center"/>
      <protection locked="0"/>
    </xf>
    <xf numFmtId="0" fontId="46" fillId="0" borderId="6" xfId="3" applyFont="1" applyBorder="1" applyAlignment="1" applyProtection="1">
      <alignment horizontal="center"/>
      <protection locked="0"/>
    </xf>
    <xf numFmtId="0" fontId="46" fillId="0" borderId="40" xfId="3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1" applyAlignment="1">
      <alignment horizontal="left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4" xfId="0" applyNumberFormat="1" applyFill="1" applyBorder="1" applyAlignment="1" applyProtection="1">
      <alignment horizontal="right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165" fontId="0" fillId="5" borderId="33" xfId="0" applyNumberFormat="1" applyFill="1" applyBorder="1" applyAlignment="1" applyProtection="1">
      <alignment horizontal="right" vertical="center"/>
      <protection locked="0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165" fontId="0" fillId="5" borderId="19" xfId="0" applyNumberFormat="1" applyFill="1" applyBorder="1" applyAlignment="1" applyProtection="1">
      <alignment horizontal="right" vertical="center"/>
      <protection locked="0"/>
    </xf>
    <xf numFmtId="0" fontId="0" fillId="5" borderId="6" xfId="0" applyFill="1" applyBorder="1" applyAlignment="1" applyProtection="1">
      <alignment vertical="center" wrapText="1"/>
      <protection locked="0"/>
    </xf>
    <xf numFmtId="0" fontId="0" fillId="5" borderId="8" xfId="0" applyFill="1" applyBorder="1" applyAlignment="1" applyProtection="1">
      <alignment vertical="center" wrapText="1"/>
      <protection locked="0"/>
    </xf>
    <xf numFmtId="0" fontId="2" fillId="4" borderId="0" xfId="0" applyFont="1" applyFill="1"/>
    <xf numFmtId="165" fontId="0" fillId="4" borderId="0" xfId="0" applyNumberFormat="1" applyFill="1"/>
    <xf numFmtId="1" fontId="0" fillId="4" borderId="0" xfId="0" applyNumberFormat="1" applyFill="1"/>
    <xf numFmtId="0" fontId="0" fillId="4" borderId="0" xfId="0" applyFill="1" applyAlignment="1">
      <alignment horizontal="left"/>
    </xf>
    <xf numFmtId="166" fontId="0" fillId="5" borderId="1" xfId="0" applyNumberFormat="1" applyFill="1" applyBorder="1" applyAlignment="1" applyProtection="1">
      <alignment horizontal="center" vertical="center"/>
      <protection locked="0"/>
    </xf>
    <xf numFmtId="0" fontId="70" fillId="0" borderId="0" xfId="3" applyFont="1" applyAlignment="1">
      <alignment vertical="center"/>
    </xf>
    <xf numFmtId="0" fontId="71" fillId="5" borderId="0" xfId="0" applyFont="1" applyFill="1" applyProtection="1">
      <protection hidden="1"/>
    </xf>
    <xf numFmtId="0" fontId="12" fillId="5" borderId="0" xfId="0" applyFont="1" applyFill="1"/>
    <xf numFmtId="0" fontId="5" fillId="5" borderId="0" xfId="0" applyFont="1" applyFill="1" applyAlignment="1">
      <alignment horizontal="right"/>
    </xf>
    <xf numFmtId="0" fontId="10" fillId="4" borderId="0" xfId="0" applyFont="1" applyFill="1"/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2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8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horizontal="right" vertical="center"/>
    </xf>
    <xf numFmtId="0" fontId="16" fillId="5" borderId="0" xfId="0" applyFont="1" applyFill="1" applyAlignment="1">
      <alignment vertical="center" wrapText="1"/>
    </xf>
    <xf numFmtId="0" fontId="23" fillId="5" borderId="0" xfId="0" applyFont="1" applyFill="1" applyAlignment="1">
      <alignment vertical="center" wrapText="1"/>
    </xf>
    <xf numFmtId="0" fontId="16" fillId="5" borderId="0" xfId="0" applyFont="1" applyFill="1" applyAlignment="1">
      <alignment horizontal="left" vertical="center" wrapText="1"/>
    </xf>
    <xf numFmtId="0" fontId="7" fillId="5" borderId="0" xfId="0" applyFont="1" applyFill="1"/>
    <xf numFmtId="0" fontId="0" fillId="5" borderId="0" xfId="0" applyFill="1" applyAlignment="1">
      <alignment horizontal="right" wrapText="1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horizontal="right" vertical="center" wrapText="1"/>
    </xf>
    <xf numFmtId="0" fontId="7" fillId="5" borderId="0" xfId="0" applyFont="1" applyFill="1" applyAlignment="1">
      <alignment vertical="center"/>
    </xf>
    <xf numFmtId="0" fontId="11" fillId="5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9" fillId="5" borderId="0" xfId="0" applyFont="1" applyFill="1"/>
    <xf numFmtId="0" fontId="0" fillId="5" borderId="25" xfId="0" applyFill="1" applyBorder="1" applyAlignment="1">
      <alignment horizontal="right" vertical="center"/>
    </xf>
    <xf numFmtId="0" fontId="0" fillId="5" borderId="27" xfId="0" applyFill="1" applyBorder="1" applyAlignment="1">
      <alignment horizontal="right" vertical="center"/>
    </xf>
    <xf numFmtId="0" fontId="10" fillId="5" borderId="0" xfId="0" applyFont="1" applyFill="1"/>
    <xf numFmtId="0" fontId="0" fillId="4" borderId="0" xfId="0" applyFill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1" fillId="4" borderId="0" xfId="0" applyFont="1" applyFill="1"/>
    <xf numFmtId="0" fontId="0" fillId="4" borderId="0" xfId="0" applyFill="1"/>
    <xf numFmtId="165" fontId="2" fillId="2" borderId="1" xfId="0" applyNumberFormat="1" applyFont="1" applyFill="1" applyBorder="1"/>
    <xf numFmtId="0" fontId="0" fillId="4" borderId="0" xfId="0" applyFill="1" applyAlignment="1">
      <alignment horizontal="left" vertical="center"/>
    </xf>
    <xf numFmtId="164" fontId="0" fillId="2" borderId="1" xfId="0" applyNumberFormat="1" applyFill="1" applyBorder="1"/>
    <xf numFmtId="0" fontId="0" fillId="4" borderId="0" xfId="0" applyFill="1" applyAlignment="1">
      <alignment horizontal="left" vertical="center" wrapText="1"/>
    </xf>
    <xf numFmtId="0" fontId="1" fillId="5" borderId="0" xfId="0" applyFont="1" applyFill="1"/>
    <xf numFmtId="0" fontId="2" fillId="2" borderId="63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top"/>
    </xf>
    <xf numFmtId="0" fontId="0" fillId="5" borderId="0" xfId="0" applyFill="1" applyAlignment="1">
      <alignment vertical="center" wrapText="1"/>
    </xf>
    <xf numFmtId="164" fontId="0" fillId="2" borderId="64" xfId="0" applyNumberFormat="1" applyFill="1" applyBorder="1"/>
    <xf numFmtId="0" fontId="25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166" fontId="0" fillId="2" borderId="16" xfId="0" applyNumberFormat="1" applyFill="1" applyBorder="1"/>
    <xf numFmtId="166" fontId="0" fillId="5" borderId="0" xfId="0" applyNumberFormat="1" applyFill="1"/>
    <xf numFmtId="0" fontId="13" fillId="5" borderId="0" xfId="0" applyFont="1" applyFill="1"/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165" fontId="0" fillId="2" borderId="4" xfId="0" applyNumberFormat="1" applyFill="1" applyBorder="1"/>
    <xf numFmtId="165" fontId="0" fillId="2" borderId="1" xfId="0" applyNumberFormat="1" applyFill="1" applyBorder="1"/>
    <xf numFmtId="0" fontId="0" fillId="5" borderId="25" xfId="0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11" fillId="5" borderId="0" xfId="0" applyFont="1" applyFill="1" applyAlignment="1">
      <alignment horizontal="center" wrapText="1"/>
    </xf>
    <xf numFmtId="165" fontId="0" fillId="2" borderId="1" xfId="0" applyNumberFormat="1" applyFill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165" fontId="2" fillId="2" borderId="4" xfId="0" applyNumberFormat="1" applyFont="1" applyFill="1" applyBorder="1"/>
    <xf numFmtId="0" fontId="0" fillId="2" borderId="39" xfId="0" applyFill="1" applyBorder="1" applyAlignment="1">
      <alignment horizontal="right" wrapText="1"/>
    </xf>
    <xf numFmtId="0" fontId="0" fillId="2" borderId="40" xfId="0" applyFill="1" applyBorder="1" applyAlignment="1">
      <alignment wrapText="1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165" fontId="0" fillId="2" borderId="2" xfId="0" applyNumberFormat="1" applyFill="1" applyBorder="1"/>
    <xf numFmtId="0" fontId="26" fillId="5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0" fillId="5" borderId="20" xfId="0" applyFill="1" applyBorder="1"/>
    <xf numFmtId="165" fontId="0" fillId="5" borderId="1" xfId="0" applyNumberFormat="1" applyFill="1" applyBorder="1" applyAlignment="1" applyProtection="1">
      <alignment horizontal="center" vertical="center"/>
      <protection locked="0"/>
    </xf>
    <xf numFmtId="165" fontId="0" fillId="5" borderId="32" xfId="0" applyNumberFormat="1" applyFill="1" applyBorder="1"/>
    <xf numFmtId="165" fontId="2" fillId="5" borderId="32" xfId="0" applyNumberFormat="1" applyFont="1" applyFill="1" applyBorder="1"/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13" fillId="5" borderId="25" xfId="0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 vertical="center" wrapText="1"/>
    </xf>
    <xf numFmtId="0" fontId="13" fillId="5" borderId="9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11" fillId="5" borderId="0" xfId="0" applyFont="1" applyFill="1"/>
    <xf numFmtId="0" fontId="0" fillId="5" borderId="1" xfId="0" applyFill="1" applyBorder="1" applyAlignment="1" applyProtection="1">
      <alignment horizontal="left"/>
      <protection locked="0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25" fillId="5" borderId="0" xfId="0" applyFont="1" applyFill="1" applyAlignment="1">
      <alignment horizontal="righ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72" fillId="5" borderId="15" xfId="0" applyFont="1" applyFill="1" applyBorder="1" applyAlignment="1">
      <alignment horizontal="center" wrapText="1"/>
    </xf>
    <xf numFmtId="0" fontId="72" fillId="5" borderId="0" xfId="0" applyFont="1" applyFill="1" applyAlignment="1">
      <alignment horizont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3" fillId="5" borderId="8" xfId="0" applyFont="1" applyFill="1" applyBorder="1" applyAlignment="1">
      <alignment vertical="center" wrapText="1"/>
    </xf>
    <xf numFmtId="0" fontId="0" fillId="5" borderId="41" xfId="0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43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45" xfId="0" applyFill="1" applyBorder="1" applyAlignment="1" applyProtection="1">
      <alignment horizontal="left" vertical="top" wrapText="1"/>
      <protection locked="0"/>
    </xf>
    <xf numFmtId="0" fontId="0" fillId="5" borderId="46" xfId="0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47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5" borderId="48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44" xfId="0" applyFill="1" applyBorder="1" applyAlignment="1">
      <alignment horizontal="right"/>
    </xf>
    <xf numFmtId="0" fontId="0" fillId="5" borderId="45" xfId="0" applyFill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27" fillId="5" borderId="0" xfId="0" quotePrefix="1" applyFont="1" applyFill="1" applyAlignment="1">
      <alignment horizontal="left" vertical="top" wrapText="1"/>
    </xf>
    <xf numFmtId="0" fontId="8" fillId="5" borderId="0" xfId="0" applyFont="1" applyFill="1" applyAlignment="1">
      <alignment horizontal="right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172" fontId="0" fillId="5" borderId="1" xfId="0" applyNumberFormat="1" applyFill="1" applyBorder="1" applyAlignment="1" applyProtection="1">
      <alignment horizontal="left"/>
      <protection locked="0"/>
    </xf>
    <xf numFmtId="0" fontId="4" fillId="5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13" fillId="5" borderId="31" xfId="0" applyFont="1" applyFill="1" applyBorder="1" applyAlignment="1" applyProtection="1">
      <alignment horizontal="left" vertical="top" wrapText="1"/>
      <protection locked="0"/>
    </xf>
    <xf numFmtId="0" fontId="13" fillId="5" borderId="32" xfId="0" applyFont="1" applyFill="1" applyBorder="1" applyAlignment="1" applyProtection="1">
      <alignment horizontal="left" vertical="top" wrapText="1"/>
      <protection locked="0"/>
    </xf>
    <xf numFmtId="0" fontId="13" fillId="5" borderId="33" xfId="0" applyFont="1" applyFill="1" applyBorder="1" applyAlignment="1" applyProtection="1">
      <alignment horizontal="left" vertical="top" wrapText="1"/>
      <protection locked="0"/>
    </xf>
    <xf numFmtId="0" fontId="13" fillId="5" borderId="15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Alignment="1" applyProtection="1">
      <alignment horizontal="left" vertical="top" wrapText="1"/>
      <protection locked="0"/>
    </xf>
    <xf numFmtId="0" fontId="13" fillId="5" borderId="34" xfId="0" applyFont="1" applyFill="1" applyBorder="1" applyAlignment="1" applyProtection="1">
      <alignment horizontal="left" vertical="top" wrapText="1"/>
      <protection locked="0"/>
    </xf>
    <xf numFmtId="0" fontId="13" fillId="5" borderId="30" xfId="0" applyFont="1" applyFill="1" applyBorder="1" applyAlignment="1" applyProtection="1">
      <alignment horizontal="left" vertical="top" wrapText="1"/>
      <protection locked="0"/>
    </xf>
    <xf numFmtId="0" fontId="13" fillId="5" borderId="35" xfId="0" applyFont="1" applyFill="1" applyBorder="1" applyAlignment="1" applyProtection="1">
      <alignment horizontal="left" vertical="top" wrapText="1"/>
      <protection locked="0"/>
    </xf>
    <xf numFmtId="0" fontId="13" fillId="5" borderId="36" xfId="0" applyFont="1" applyFill="1" applyBorder="1" applyAlignment="1" applyProtection="1">
      <alignment horizontal="left" vertical="top" wrapText="1"/>
      <protection locked="0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horizontal="right" vertical="center" wrapText="1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/>
    </xf>
    <xf numFmtId="172" fontId="0" fillId="5" borderId="2" xfId="0" applyNumberFormat="1" applyFill="1" applyBorder="1" applyAlignment="1" applyProtection="1">
      <alignment horizontal="left"/>
      <protection locked="0"/>
    </xf>
    <xf numFmtId="172" fontId="0" fillId="5" borderId="3" xfId="0" applyNumberFormat="1" applyFill="1" applyBorder="1" applyAlignment="1" applyProtection="1">
      <alignment horizontal="left"/>
      <protection locked="0"/>
    </xf>
    <xf numFmtId="172" fontId="0" fillId="5" borderId="4" xfId="0" applyNumberFormat="1" applyFill="1" applyBorder="1" applyAlignment="1" applyProtection="1">
      <alignment horizontal="left"/>
      <protection locked="0"/>
    </xf>
    <xf numFmtId="0" fontId="15" fillId="5" borderId="2" xfId="1" applyFill="1" applyBorder="1" applyAlignment="1" applyProtection="1">
      <alignment horizontal="left"/>
      <protection locked="0"/>
    </xf>
    <xf numFmtId="0" fontId="2" fillId="5" borderId="2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0" fillId="5" borderId="41" xfId="0" applyFill="1" applyBorder="1" applyAlignment="1" applyProtection="1">
      <alignment horizontal="left" vertical="top"/>
      <protection locked="0"/>
    </xf>
    <xf numFmtId="0" fontId="0" fillId="5" borderId="42" xfId="0" applyFill="1" applyBorder="1" applyAlignment="1" applyProtection="1">
      <alignment horizontal="left" vertical="top"/>
      <protection locked="0"/>
    </xf>
    <xf numFmtId="0" fontId="0" fillId="5" borderId="43" xfId="0" applyFill="1" applyBorder="1" applyAlignment="1" applyProtection="1">
      <alignment horizontal="left" vertical="top"/>
      <protection locked="0"/>
    </xf>
    <xf numFmtId="0" fontId="0" fillId="5" borderId="44" xfId="0" applyFill="1" applyBorder="1" applyAlignment="1" applyProtection="1">
      <alignment horizontal="left" vertical="top"/>
      <protection locked="0"/>
    </xf>
    <xf numFmtId="0" fontId="0" fillId="5" borderId="0" xfId="0" applyFill="1" applyAlignment="1" applyProtection="1">
      <alignment horizontal="left" vertical="top"/>
      <protection locked="0"/>
    </xf>
    <xf numFmtId="0" fontId="0" fillId="5" borderId="45" xfId="0" applyFill="1" applyBorder="1" applyAlignment="1" applyProtection="1">
      <alignment horizontal="left" vertical="top"/>
      <protection locked="0"/>
    </xf>
    <xf numFmtId="0" fontId="0" fillId="5" borderId="46" xfId="0" applyFill="1" applyBorder="1" applyAlignment="1" applyProtection="1">
      <alignment horizontal="left" vertical="top"/>
      <protection locked="0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47" xfId="0" applyFill="1" applyBorder="1" applyAlignment="1" applyProtection="1">
      <alignment horizontal="left" vertical="top"/>
      <protection locked="0"/>
    </xf>
    <xf numFmtId="0" fontId="13" fillId="5" borderId="25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13" fillId="5" borderId="5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30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 wrapText="1"/>
    </xf>
    <xf numFmtId="0" fontId="19" fillId="5" borderId="0" xfId="0" applyFont="1" applyFill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3" fillId="5" borderId="0" xfId="0" quotePrefix="1" applyFont="1" applyFill="1" applyAlignment="1">
      <alignment horizontal="left" vertical="center" wrapText="1"/>
    </xf>
    <xf numFmtId="0" fontId="5" fillId="5" borderId="0" xfId="0" applyFont="1" applyFill="1"/>
    <xf numFmtId="0" fontId="13" fillId="5" borderId="10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 vertical="center" wrapText="1"/>
    </xf>
    <xf numFmtId="0" fontId="0" fillId="5" borderId="2" xfId="1" applyNumberFormat="1" applyFont="1" applyFill="1" applyBorder="1" applyAlignment="1" applyProtection="1">
      <alignment horizontal="left" vertical="top"/>
      <protection locked="0"/>
    </xf>
    <xf numFmtId="0" fontId="0" fillId="5" borderId="4" xfId="1" applyNumberFormat="1" applyFont="1" applyFill="1" applyBorder="1" applyAlignment="1" applyProtection="1">
      <alignment horizontal="left" vertical="top"/>
      <protection locked="0"/>
    </xf>
    <xf numFmtId="0" fontId="26" fillId="5" borderId="0" xfId="0" applyFont="1" applyFill="1" applyAlignment="1">
      <alignment horizontal="right" vertical="center"/>
    </xf>
    <xf numFmtId="0" fontId="54" fillId="7" borderId="15" xfId="3" applyFont="1" applyFill="1" applyBorder="1" applyAlignment="1">
      <alignment horizontal="left" vertical="center"/>
    </xf>
    <xf numFmtId="0" fontId="54" fillId="7" borderId="0" xfId="3" applyFont="1" applyFill="1" applyAlignment="1">
      <alignment horizontal="left" vertical="center"/>
    </xf>
    <xf numFmtId="0" fontId="43" fillId="7" borderId="15" xfId="3" applyFont="1" applyFill="1" applyBorder="1" applyAlignment="1">
      <alignment horizontal="left" vertical="center"/>
    </xf>
    <xf numFmtId="0" fontId="43" fillId="7" borderId="0" xfId="3" applyFont="1" applyFill="1" applyAlignment="1">
      <alignment horizontal="left" vertical="center"/>
    </xf>
    <xf numFmtId="0" fontId="43" fillId="7" borderId="31" xfId="3" applyFont="1" applyFill="1" applyBorder="1" applyAlignment="1">
      <alignment vertical="center"/>
    </xf>
    <xf numFmtId="0" fontId="43" fillId="7" borderId="32" xfId="3" applyFont="1" applyFill="1" applyBorder="1" applyAlignment="1">
      <alignment vertical="center"/>
    </xf>
    <xf numFmtId="0" fontId="43" fillId="7" borderId="15" xfId="3" applyFont="1" applyFill="1" applyBorder="1" applyAlignment="1">
      <alignment vertical="center"/>
    </xf>
    <xf numFmtId="0" fontId="43" fillId="7" borderId="0" xfId="3" applyFont="1" applyFill="1" applyAlignment="1">
      <alignment vertical="center"/>
    </xf>
    <xf numFmtId="0" fontId="43" fillId="9" borderId="30" xfId="0" applyFont="1" applyFill="1" applyBorder="1" applyAlignment="1">
      <alignment vertical="center"/>
    </xf>
    <xf numFmtId="0" fontId="43" fillId="9" borderId="35" xfId="0" applyFont="1" applyFill="1" applyBorder="1" applyAlignment="1">
      <alignment vertical="center"/>
    </xf>
    <xf numFmtId="0" fontId="59" fillId="6" borderId="0" xfId="3" applyFont="1" applyFill="1" applyAlignment="1">
      <alignment vertical="center"/>
    </xf>
    <xf numFmtId="0" fontId="59" fillId="6" borderId="34" xfId="3" applyFont="1" applyFill="1" applyBorder="1" applyAlignment="1">
      <alignment vertical="center"/>
    </xf>
    <xf numFmtId="0" fontId="43" fillId="0" borderId="0" xfId="3" applyFont="1" applyAlignment="1">
      <alignment vertical="center"/>
    </xf>
    <xf numFmtId="0" fontId="43" fillId="7" borderId="30" xfId="3" applyFont="1" applyFill="1" applyBorder="1" applyAlignment="1">
      <alignment vertical="center"/>
    </xf>
    <xf numFmtId="0" fontId="43" fillId="7" borderId="35" xfId="3" applyFont="1" applyFill="1" applyBorder="1" applyAlignment="1">
      <alignment vertical="center"/>
    </xf>
    <xf numFmtId="0" fontId="43" fillId="7" borderId="15" xfId="3" applyFont="1" applyFill="1" applyBorder="1" applyAlignment="1">
      <alignment vertical="center" wrapText="1"/>
    </xf>
    <xf numFmtId="0" fontId="43" fillId="7" borderId="0" xfId="3" applyFont="1" applyFill="1" applyAlignment="1">
      <alignment vertical="center" wrapText="1"/>
    </xf>
    <xf numFmtId="0" fontId="43" fillId="7" borderId="30" xfId="3" applyFont="1" applyFill="1" applyBorder="1" applyAlignment="1">
      <alignment horizontal="left" vertical="center" wrapText="1"/>
    </xf>
    <xf numFmtId="0" fontId="43" fillId="7" borderId="35" xfId="3" applyFont="1" applyFill="1" applyBorder="1" applyAlignment="1">
      <alignment horizontal="left" vertical="center" wrapText="1"/>
    </xf>
    <xf numFmtId="0" fontId="37" fillId="7" borderId="15" xfId="3" applyFont="1" applyFill="1" applyBorder="1" applyAlignment="1">
      <alignment horizontal="left" wrapText="1"/>
    </xf>
    <xf numFmtId="0" fontId="37" fillId="7" borderId="0" xfId="3" applyFont="1" applyFill="1" applyAlignment="1">
      <alignment horizontal="left" wrapText="1"/>
    </xf>
    <xf numFmtId="0" fontId="51" fillId="7" borderId="31" xfId="3" applyFont="1" applyFill="1" applyBorder="1" applyAlignment="1">
      <alignment horizontal="left" vertical="center" wrapText="1"/>
    </xf>
    <xf numFmtId="0" fontId="51" fillId="7" borderId="32" xfId="3" applyFont="1" applyFill="1" applyBorder="1" applyAlignment="1">
      <alignment horizontal="left" vertical="center" wrapText="1"/>
    </xf>
    <xf numFmtId="0" fontId="52" fillId="7" borderId="15" xfId="3" applyFont="1" applyFill="1" applyBorder="1" applyAlignment="1">
      <alignment horizontal="left" vertical="center" wrapText="1"/>
    </xf>
    <xf numFmtId="0" fontId="52" fillId="7" borderId="0" xfId="3" applyFont="1" applyFill="1" applyAlignment="1">
      <alignment horizontal="left" vertical="center" wrapText="1"/>
    </xf>
    <xf numFmtId="0" fontId="13" fillId="5" borderId="61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vertical="center" wrapText="1"/>
    </xf>
    <xf numFmtId="0" fontId="65" fillId="5" borderId="0" xfId="0" applyFont="1" applyFill="1" applyAlignment="1">
      <alignment horizontal="right" wrapText="1"/>
    </xf>
    <xf numFmtId="0" fontId="46" fillId="7" borderId="0" xfId="3" applyFont="1" applyFill="1" applyAlignment="1">
      <alignment horizontal="left" vertical="center" wrapText="1"/>
    </xf>
    <xf numFmtId="0" fontId="46" fillId="7" borderId="34" xfId="3" applyFont="1" applyFill="1" applyBorder="1" applyAlignment="1">
      <alignment horizontal="left" vertical="center" wrapText="1"/>
    </xf>
    <xf numFmtId="0" fontId="4" fillId="5" borderId="6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13" fillId="5" borderId="6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46" fillId="0" borderId="2" xfId="3" applyFont="1" applyBorder="1" applyAlignment="1" applyProtection="1">
      <alignment horizontal="left" vertical="top" wrapText="1"/>
      <protection locked="0"/>
    </xf>
    <xf numFmtId="0" fontId="46" fillId="0" borderId="3" xfId="3" applyFont="1" applyBorder="1" applyAlignment="1" applyProtection="1">
      <alignment horizontal="left" vertical="top" wrapText="1"/>
      <protection locked="0"/>
    </xf>
    <xf numFmtId="0" fontId="46" fillId="0" borderId="4" xfId="3" applyFont="1" applyBorder="1" applyAlignment="1" applyProtection="1">
      <alignment horizontal="left" vertical="top" wrapText="1"/>
      <protection locked="0"/>
    </xf>
    <xf numFmtId="0" fontId="37" fillId="0" borderId="35" xfId="3" applyFont="1" applyBorder="1" applyAlignment="1">
      <alignment horizontal="left" vertical="center"/>
    </xf>
    <xf numFmtId="0" fontId="30" fillId="0" borderId="35" xfId="3" applyFont="1" applyBorder="1" applyAlignment="1">
      <alignment horizontal="center" vertical="center"/>
    </xf>
    <xf numFmtId="0" fontId="47" fillId="0" borderId="32" xfId="3" applyFont="1" applyBorder="1" applyAlignment="1" applyProtection="1">
      <alignment horizontal="left" vertical="center"/>
      <protection locked="0"/>
    </xf>
    <xf numFmtId="0" fontId="64" fillId="0" borderId="0" xfId="3" applyFont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64" fillId="0" borderId="0" xfId="3" applyFont="1" applyAlignment="1">
      <alignment vertical="top"/>
    </xf>
    <xf numFmtId="166" fontId="46" fillId="7" borderId="35" xfId="3" applyNumberFormat="1" applyFont="1" applyFill="1" applyBorder="1" applyAlignment="1">
      <alignment horizontal="left" vertical="center" wrapText="1"/>
    </xf>
    <xf numFmtId="166" fontId="46" fillId="7" borderId="36" xfId="3" applyNumberFormat="1" applyFont="1" applyFill="1" applyBorder="1" applyAlignment="1">
      <alignment horizontal="left" vertical="center" wrapText="1"/>
    </xf>
    <xf numFmtId="0" fontId="62" fillId="0" borderId="56" xfId="3" applyFont="1" applyBorder="1" applyAlignment="1" applyProtection="1">
      <alignment horizontal="left" vertical="center" wrapText="1"/>
      <protection locked="0"/>
    </xf>
    <xf numFmtId="0" fontId="43" fillId="7" borderId="15" xfId="3" applyFont="1" applyFill="1" applyBorder="1" applyAlignment="1">
      <alignment horizontal="left" vertical="center" wrapText="1"/>
    </xf>
    <xf numFmtId="0" fontId="43" fillId="7" borderId="0" xfId="3" applyFont="1" applyFill="1" applyAlignment="1">
      <alignment horizontal="left" vertical="center" wrapText="1"/>
    </xf>
    <xf numFmtId="166" fontId="46" fillId="7" borderId="0" xfId="3" applyNumberFormat="1" applyFont="1" applyFill="1" applyAlignment="1">
      <alignment horizontal="left" vertical="center" wrapText="1"/>
    </xf>
    <xf numFmtId="166" fontId="46" fillId="7" borderId="34" xfId="3" applyNumberFormat="1" applyFont="1" applyFill="1" applyBorder="1" applyAlignment="1">
      <alignment horizontal="left" vertical="center" wrapText="1"/>
    </xf>
    <xf numFmtId="0" fontId="58" fillId="9" borderId="0" xfId="0" applyFont="1" applyFill="1" applyAlignment="1">
      <alignment vertical="center"/>
    </xf>
    <xf numFmtId="0" fontId="58" fillId="9" borderId="34" xfId="0" applyFont="1" applyFill="1" applyBorder="1" applyAlignment="1">
      <alignment vertical="center"/>
    </xf>
    <xf numFmtId="0" fontId="58" fillId="9" borderId="35" xfId="0" applyFont="1" applyFill="1" applyBorder="1" applyAlignment="1">
      <alignment vertical="center"/>
    </xf>
    <xf numFmtId="0" fontId="58" fillId="9" borderId="36" xfId="0" applyFont="1" applyFill="1" applyBorder="1" applyAlignment="1">
      <alignment vertical="center"/>
    </xf>
    <xf numFmtId="0" fontId="40" fillId="8" borderId="2" xfId="3" applyFont="1" applyFill="1" applyBorder="1" applyAlignment="1">
      <alignment horizontal="center" vertical="center"/>
    </xf>
    <xf numFmtId="0" fontId="40" fillId="8" borderId="3" xfId="3" applyFont="1" applyFill="1" applyBorder="1" applyAlignment="1">
      <alignment horizontal="center" vertical="center"/>
    </xf>
    <xf numFmtId="0" fontId="40" fillId="8" borderId="4" xfId="3" applyFont="1" applyFill="1" applyBorder="1" applyAlignment="1">
      <alignment horizontal="center" vertical="center"/>
    </xf>
    <xf numFmtId="0" fontId="54" fillId="7" borderId="31" xfId="3" applyFont="1" applyFill="1" applyBorder="1" applyAlignment="1">
      <alignment horizontal="left" vertical="center"/>
    </xf>
    <xf numFmtId="0" fontId="54" fillId="7" borderId="32" xfId="3" applyFont="1" applyFill="1" applyBorder="1" applyAlignment="1">
      <alignment horizontal="left" vertical="center"/>
    </xf>
    <xf numFmtId="0" fontId="43" fillId="7" borderId="15" xfId="3" applyFont="1" applyFill="1" applyBorder="1"/>
    <xf numFmtId="0" fontId="43" fillId="7" borderId="0" xfId="3" applyFont="1" applyFill="1"/>
    <xf numFmtId="0" fontId="31" fillId="7" borderId="15" xfId="3" applyFont="1" applyFill="1" applyBorder="1" applyAlignment="1">
      <alignment horizontal="left" vertical="center"/>
    </xf>
    <xf numFmtId="0" fontId="31" fillId="7" borderId="0" xfId="3" applyFont="1" applyFill="1" applyAlignment="1">
      <alignment horizontal="left" vertical="center"/>
    </xf>
    <xf numFmtId="0" fontId="50" fillId="7" borderId="0" xfId="3" applyFont="1" applyFill="1" applyAlignment="1">
      <alignment horizontal="center" vertical="center"/>
    </xf>
    <xf numFmtId="0" fontId="50" fillId="7" borderId="34" xfId="3" applyFont="1" applyFill="1" applyBorder="1" applyAlignment="1">
      <alignment horizontal="center" vertical="center"/>
    </xf>
    <xf numFmtId="0" fontId="50" fillId="7" borderId="0" xfId="3" applyFont="1" applyFill="1" applyAlignment="1">
      <alignment horizontal="center" wrapText="1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vertical="center" wrapText="1"/>
    </xf>
    <xf numFmtId="0" fontId="50" fillId="7" borderId="36" xfId="3" applyFont="1" applyFill="1" applyBorder="1" applyAlignment="1">
      <alignment horizontal="center" vertical="center" wrapText="1"/>
    </xf>
    <xf numFmtId="0" fontId="37" fillId="7" borderId="15" xfId="3" applyFont="1" applyFill="1" applyBorder="1" applyAlignment="1">
      <alignment horizontal="left" vertical="center"/>
    </xf>
    <xf numFmtId="0" fontId="37" fillId="7" borderId="0" xfId="3" applyFont="1" applyFill="1" applyAlignment="1">
      <alignment horizontal="left" vertical="center"/>
    </xf>
    <xf numFmtId="0" fontId="31" fillId="7" borderId="30" xfId="3" applyFont="1" applyFill="1" applyBorder="1" applyAlignment="1">
      <alignment horizontal="left" vertical="center" wrapText="1"/>
    </xf>
    <xf numFmtId="0" fontId="31" fillId="7" borderId="35" xfId="3" applyFont="1" applyFill="1" applyBorder="1" applyAlignment="1">
      <alignment horizontal="left" vertical="center" wrapText="1"/>
    </xf>
    <xf numFmtId="0" fontId="52" fillId="7" borderId="15" xfId="3" applyFont="1" applyFill="1" applyBorder="1" applyAlignment="1">
      <alignment horizontal="left" vertical="center"/>
    </xf>
    <xf numFmtId="0" fontId="52" fillId="7" borderId="0" xfId="3" applyFont="1" applyFill="1" applyAlignment="1">
      <alignment horizontal="left" vertical="center"/>
    </xf>
    <xf numFmtId="0" fontId="31" fillId="7" borderId="30" xfId="3" applyFont="1" applyFill="1" applyBorder="1" applyAlignment="1">
      <alignment horizontal="left" vertical="center"/>
    </xf>
    <xf numFmtId="0" fontId="31" fillId="7" borderId="35" xfId="3" applyFont="1" applyFill="1" applyBorder="1" applyAlignment="1">
      <alignment horizontal="left" vertical="center"/>
    </xf>
    <xf numFmtId="0" fontId="43" fillId="7" borderId="35" xfId="3" applyFont="1" applyFill="1" applyBorder="1" applyAlignment="1">
      <alignment horizontal="right" vertical="center" wrapText="1"/>
    </xf>
    <xf numFmtId="0" fontId="43" fillId="7" borderId="31" xfId="3" applyFont="1" applyFill="1" applyBorder="1" applyAlignment="1">
      <alignment horizontal="left" vertical="center"/>
    </xf>
    <xf numFmtId="0" fontId="43" fillId="7" borderId="32" xfId="3" applyFont="1" applyFill="1" applyBorder="1" applyAlignment="1">
      <alignment horizontal="left" vertical="center"/>
    </xf>
    <xf numFmtId="0" fontId="46" fillId="7" borderId="0" xfId="3" applyFont="1" applyFill="1" applyAlignment="1">
      <alignment horizontal="left" vertical="center"/>
    </xf>
    <xf numFmtId="0" fontId="46" fillId="7" borderId="34" xfId="3" applyFont="1" applyFill="1" applyBorder="1" applyAlignment="1">
      <alignment horizontal="left" vertical="center"/>
    </xf>
    <xf numFmtId="0" fontId="48" fillId="7" borderId="54" xfId="3" applyFont="1" applyFill="1" applyBorder="1" applyAlignment="1">
      <alignment horizontal="left" vertical="top" wrapText="1"/>
    </xf>
    <xf numFmtId="0" fontId="48" fillId="7" borderId="55" xfId="3" applyFont="1" applyFill="1" applyBorder="1" applyAlignment="1">
      <alignment horizontal="left" vertical="top" wrapText="1"/>
    </xf>
    <xf numFmtId="0" fontId="48" fillId="7" borderId="65" xfId="3" applyFont="1" applyFill="1" applyBorder="1" applyAlignment="1">
      <alignment horizontal="left" vertical="top" wrapText="1"/>
    </xf>
    <xf numFmtId="0" fontId="43" fillId="7" borderId="15" xfId="3" applyFont="1" applyFill="1" applyBorder="1" applyAlignment="1">
      <alignment horizontal="left" vertical="top" wrapText="1"/>
    </xf>
    <xf numFmtId="0" fontId="43" fillId="7" borderId="66" xfId="3" applyFont="1" applyFill="1" applyBorder="1" applyAlignment="1">
      <alignment horizontal="left" vertical="top" wrapText="1"/>
    </xf>
    <xf numFmtId="0" fontId="46" fillId="7" borderId="32" xfId="3" applyFont="1" applyFill="1" applyBorder="1" applyAlignment="1">
      <alignment horizontal="left" vertical="center" wrapText="1"/>
    </xf>
    <xf numFmtId="0" fontId="46" fillId="7" borderId="33" xfId="3" applyFont="1" applyFill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47" fillId="0" borderId="0" xfId="3" applyFont="1" applyAlignment="1">
      <alignment horizontal="center" vertical="center"/>
    </xf>
    <xf numFmtId="0" fontId="37" fillId="7" borderId="35" xfId="3" applyFont="1" applyFill="1" applyBorder="1" applyAlignment="1">
      <alignment horizontal="left" vertical="center" wrapText="1"/>
    </xf>
    <xf numFmtId="0" fontId="37" fillId="7" borderId="36" xfId="3" applyFont="1" applyFill="1" applyBorder="1" applyAlignment="1">
      <alignment horizontal="left" vertical="center" wrapText="1"/>
    </xf>
    <xf numFmtId="0" fontId="43" fillId="7" borderId="31" xfId="3" applyFont="1" applyFill="1" applyBorder="1" applyAlignment="1">
      <alignment vertical="center" wrapText="1"/>
    </xf>
    <xf numFmtId="0" fontId="43" fillId="7" borderId="32" xfId="3" applyFont="1" applyFill="1" applyBorder="1" applyAlignment="1">
      <alignment vertical="center" wrapText="1"/>
    </xf>
    <xf numFmtId="0" fontId="37" fillId="7" borderId="32" xfId="3" applyFont="1" applyFill="1" applyBorder="1" applyAlignment="1">
      <alignment horizontal="left" vertical="center" wrapText="1"/>
    </xf>
    <xf numFmtId="0" fontId="37" fillId="7" borderId="33" xfId="3" applyFont="1" applyFill="1" applyBorder="1" applyAlignment="1">
      <alignment horizontal="left" vertical="center" wrapText="1"/>
    </xf>
    <xf numFmtId="0" fontId="37" fillId="7" borderId="0" xfId="3" applyFont="1" applyFill="1" applyAlignment="1">
      <alignment horizontal="left" vertical="center" wrapText="1"/>
    </xf>
    <xf numFmtId="0" fontId="37" fillId="7" borderId="34" xfId="3" applyFont="1" applyFill="1" applyBorder="1" applyAlignment="1">
      <alignment horizontal="left" vertical="center" wrapText="1"/>
    </xf>
    <xf numFmtId="168" fontId="37" fillId="7" borderId="0" xfId="3" applyNumberFormat="1" applyFont="1" applyFill="1" applyAlignment="1">
      <alignment horizontal="left" vertical="center" wrapText="1"/>
    </xf>
    <xf numFmtId="168" fontId="37" fillId="7" borderId="34" xfId="3" applyNumberFormat="1" applyFont="1" applyFill="1" applyBorder="1" applyAlignment="1">
      <alignment horizontal="left" vertical="center" wrapText="1"/>
    </xf>
    <xf numFmtId="0" fontId="31" fillId="0" borderId="0" xfId="3" applyFont="1" applyAlignment="1">
      <alignment horizontal="right" vertical="center" wrapText="1"/>
    </xf>
    <xf numFmtId="0" fontId="39" fillId="6" borderId="0" xfId="3" applyFont="1" applyFill="1" applyAlignment="1">
      <alignment horizontal="center" vertical="center"/>
    </xf>
    <xf numFmtId="0" fontId="37" fillId="7" borderId="32" xfId="3" applyFont="1" applyFill="1" applyBorder="1" applyAlignment="1" applyProtection="1">
      <alignment horizontal="left" vertical="center"/>
      <protection locked="0"/>
    </xf>
    <xf numFmtId="0" fontId="37" fillId="7" borderId="33" xfId="3" applyFont="1" applyFill="1" applyBorder="1" applyAlignment="1" applyProtection="1">
      <alignment horizontal="left" vertical="center"/>
      <protection locked="0"/>
    </xf>
    <xf numFmtId="0" fontId="37" fillId="7" borderId="0" xfId="3" applyFont="1" applyFill="1" applyAlignment="1" applyProtection="1">
      <alignment horizontal="left" vertical="center" wrapText="1"/>
      <protection locked="0"/>
    </xf>
    <xf numFmtId="0" fontId="37" fillId="7" borderId="34" xfId="3" applyFont="1" applyFill="1" applyBorder="1" applyAlignment="1" applyProtection="1">
      <alignment horizontal="left" vertical="center" wrapText="1"/>
      <protection locked="0"/>
    </xf>
  </cellXfs>
  <cellStyles count="4">
    <cellStyle name="Hyperlink" xfId="1" xr:uid="{00000000-000B-0000-0000-000008000000}"/>
    <cellStyle name="Normal" xfId="0" builtinId="0"/>
    <cellStyle name="Normal 2" xfId="3" xr:uid="{01CDB758-944A-4229-AF6D-2F6EE206F9A9}"/>
    <cellStyle name="Pourcentage" xfId="2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45720</xdr:rowOff>
    </xdr:from>
    <xdr:to>
      <xdr:col>1</xdr:col>
      <xdr:colOff>2156460</xdr:colOff>
      <xdr:row>4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8E776-6488-4664-AB7E-7914C22A3D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7" t="25556" r="65177" b="22592"/>
        <a:stretch/>
      </xdr:blipFill>
      <xdr:spPr bwMode="auto">
        <a:xfrm>
          <a:off x="114300" y="45720"/>
          <a:ext cx="256032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83820</xdr:rowOff>
    </xdr:from>
    <xdr:to>
      <xdr:col>2</xdr:col>
      <xdr:colOff>342900</xdr:colOff>
      <xdr:row>5</xdr:row>
      <xdr:rowOff>9414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1D053-93EA-42C1-B041-F9A08B6712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67" t="25556" r="65177" b="22592"/>
        <a:stretch/>
      </xdr:blipFill>
      <xdr:spPr bwMode="auto">
        <a:xfrm>
          <a:off x="121920" y="83820"/>
          <a:ext cx="3276600" cy="1205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0</xdr:row>
      <xdr:rowOff>82550</xdr:rowOff>
    </xdr:from>
    <xdr:ext cx="1400176" cy="740054"/>
    <xdr:pic>
      <xdr:nvPicPr>
        <xdr:cNvPr id="2" name="Image 1">
          <a:extLst>
            <a:ext uri="{FF2B5EF4-FFF2-40B4-BE49-F238E27FC236}">
              <a16:creationId xmlns:a16="http://schemas.microsoft.com/office/drawing/2014/main" id="{F52E01D6-DC1A-433A-8111-3510D2782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82550"/>
          <a:ext cx="1400176" cy="74005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ctualisationdesprogrammes/Documents%20partages/Promo%20diff%20cin&#233;ma/Nouveau%20programme/Organisation%20des%20travaux/Documents-gabarits/Formulaires/Gabarit_Salles_Cin&#233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ppel_Salles"/>
      <sheetName val="Report_Analyse"/>
      <sheetName val="Paramètres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Abitibi-Témiscamingue</v>
          </cell>
          <cell r="C2">
            <v>1</v>
          </cell>
          <cell r="D2" t="str">
            <v>Oui</v>
          </cell>
        </row>
        <row r="3">
          <cell r="B3" t="str">
            <v>Bas-Saint-Laurent</v>
          </cell>
          <cell r="C3">
            <v>2</v>
          </cell>
          <cell r="D3" t="str">
            <v>Non</v>
          </cell>
        </row>
        <row r="4">
          <cell r="B4" t="str">
            <v>Capitale-Nationale</v>
          </cell>
          <cell r="C4">
            <v>3</v>
          </cell>
        </row>
        <row r="5">
          <cell r="B5" t="str">
            <v>Centre-du-Québec</v>
          </cell>
          <cell r="C5">
            <v>4</v>
          </cell>
        </row>
        <row r="6">
          <cell r="B6" t="str">
            <v>Chaudière-Appalaches</v>
          </cell>
          <cell r="C6">
            <v>5</v>
          </cell>
        </row>
        <row r="7">
          <cell r="B7" t="str">
            <v>Côte-Nord</v>
          </cell>
          <cell r="C7">
            <v>6</v>
          </cell>
        </row>
        <row r="8">
          <cell r="B8" t="str">
            <v>Estrie</v>
          </cell>
          <cell r="C8">
            <v>7</v>
          </cell>
        </row>
        <row r="9">
          <cell r="B9" t="str">
            <v>Gaspésie–Îles-de-la-Madeleine</v>
          </cell>
          <cell r="C9">
            <v>8</v>
          </cell>
        </row>
        <row r="10">
          <cell r="B10" t="str">
            <v>Lanaudière</v>
          </cell>
          <cell r="C10">
            <v>9</v>
          </cell>
        </row>
        <row r="11">
          <cell r="B11" t="str">
            <v>Laurentides</v>
          </cell>
          <cell r="C11">
            <v>10</v>
          </cell>
        </row>
        <row r="12">
          <cell r="B12" t="str">
            <v>Laval</v>
          </cell>
          <cell r="C12">
            <v>11</v>
          </cell>
        </row>
        <row r="13">
          <cell r="B13" t="str">
            <v>Mauricie</v>
          </cell>
          <cell r="C13">
            <v>12</v>
          </cell>
        </row>
        <row r="14">
          <cell r="B14" t="str">
            <v>Montérégie</v>
          </cell>
          <cell r="C14">
            <v>13</v>
          </cell>
        </row>
        <row r="15">
          <cell r="B15" t="str">
            <v>Montréal</v>
          </cell>
          <cell r="C15">
            <v>14</v>
          </cell>
        </row>
        <row r="16">
          <cell r="B16" t="str">
            <v>Nord-du-Québec</v>
          </cell>
          <cell r="C16">
            <v>15</v>
          </cell>
        </row>
        <row r="17">
          <cell r="B17" t="str">
            <v>Outaouais</v>
          </cell>
          <cell r="C17">
            <v>16</v>
          </cell>
        </row>
        <row r="18">
          <cell r="B18" t="str">
            <v>Saguenay-Lac-Saint-Jean</v>
          </cell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C75">
            <v>74</v>
          </cell>
        </row>
        <row r="76">
          <cell r="C76">
            <v>75</v>
          </cell>
        </row>
        <row r="77">
          <cell r="C77">
            <v>76</v>
          </cell>
        </row>
        <row r="78">
          <cell r="C78">
            <v>77</v>
          </cell>
        </row>
        <row r="79">
          <cell r="C79">
            <v>78</v>
          </cell>
        </row>
        <row r="80">
          <cell r="C80">
            <v>79</v>
          </cell>
        </row>
        <row r="81">
          <cell r="C81">
            <v>80</v>
          </cell>
        </row>
        <row r="82">
          <cell r="C82">
            <v>81</v>
          </cell>
        </row>
        <row r="83">
          <cell r="C83">
            <v>82</v>
          </cell>
        </row>
        <row r="84">
          <cell r="C84">
            <v>83</v>
          </cell>
        </row>
        <row r="85">
          <cell r="C85">
            <v>84</v>
          </cell>
        </row>
        <row r="86">
          <cell r="C86">
            <v>85</v>
          </cell>
        </row>
        <row r="87">
          <cell r="C87">
            <v>86</v>
          </cell>
        </row>
        <row r="88">
          <cell r="C88">
            <v>87</v>
          </cell>
        </row>
        <row r="89">
          <cell r="C89">
            <v>88</v>
          </cell>
        </row>
        <row r="90">
          <cell r="C90">
            <v>89</v>
          </cell>
        </row>
        <row r="91">
          <cell r="C91">
            <v>90</v>
          </cell>
        </row>
        <row r="92">
          <cell r="C92">
            <v>91</v>
          </cell>
        </row>
        <row r="93">
          <cell r="C93">
            <v>92</v>
          </cell>
        </row>
        <row r="94">
          <cell r="C94">
            <v>93</v>
          </cell>
        </row>
        <row r="95">
          <cell r="C95">
            <v>94</v>
          </cell>
        </row>
        <row r="96">
          <cell r="C96">
            <v>95</v>
          </cell>
        </row>
        <row r="97">
          <cell r="C97">
            <v>96</v>
          </cell>
        </row>
        <row r="98">
          <cell r="C98">
            <v>97</v>
          </cell>
        </row>
        <row r="99">
          <cell r="C99">
            <v>98</v>
          </cell>
        </row>
        <row r="100">
          <cell r="C100">
            <v>99</v>
          </cell>
        </row>
        <row r="101">
          <cell r="C10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4ED7-13BA-496D-A00F-934BD29D1922}">
  <sheetPr>
    <tabColor theme="8"/>
  </sheetPr>
  <dimension ref="A1:L212"/>
  <sheetViews>
    <sheetView tabSelected="1" zoomScaleNormal="100" workbookViewId="0">
      <selection activeCell="C9" sqref="C9:E9"/>
    </sheetView>
  </sheetViews>
  <sheetFormatPr baseColWidth="10" defaultColWidth="11.42578125" defaultRowHeight="15" x14ac:dyDescent="0.25"/>
  <cols>
    <col min="1" max="1" width="7.5703125" style="22" customWidth="1"/>
    <col min="2" max="2" width="39.85546875" style="22" customWidth="1"/>
    <col min="3" max="3" width="22.5703125" style="22" customWidth="1"/>
    <col min="4" max="4" width="20.42578125" style="22" customWidth="1"/>
    <col min="5" max="5" width="18.28515625" style="22" customWidth="1"/>
    <col min="6" max="7" width="11.42578125" style="22"/>
    <col min="8" max="8" width="24" style="22" customWidth="1"/>
    <col min="9" max="9" width="13.42578125" style="22" customWidth="1"/>
    <col min="10" max="10" width="43" style="22" hidden="1" customWidth="1"/>
    <col min="11" max="16384" width="11.42578125" style="22"/>
  </cols>
  <sheetData>
    <row r="1" spans="1:12" ht="23.25" x14ac:dyDescent="0.35">
      <c r="A1" s="214"/>
      <c r="G1" s="215"/>
      <c r="H1" s="215" t="s">
        <v>0</v>
      </c>
      <c r="I1" s="215"/>
    </row>
    <row r="2" spans="1:12" ht="21.6" customHeight="1" x14ac:dyDescent="0.35">
      <c r="A2" s="214"/>
      <c r="E2" s="215"/>
      <c r="G2" s="215"/>
      <c r="H2" s="215" t="s">
        <v>1</v>
      </c>
      <c r="I2" s="215"/>
      <c r="J2" s="216" t="s">
        <v>2</v>
      </c>
    </row>
    <row r="3" spans="1:12" ht="18.75" x14ac:dyDescent="0.25">
      <c r="A3" s="217"/>
      <c r="G3" s="218"/>
      <c r="H3" s="218" t="s">
        <v>3</v>
      </c>
      <c r="I3" s="218"/>
    </row>
    <row r="4" spans="1:12" ht="18.75" x14ac:dyDescent="0.3">
      <c r="A4" s="219"/>
      <c r="G4" s="220"/>
      <c r="H4" s="221" t="s">
        <v>4</v>
      </c>
      <c r="I4" s="221"/>
    </row>
    <row r="5" spans="1:12" x14ac:dyDescent="0.25">
      <c r="A5" s="219"/>
      <c r="G5" s="220"/>
      <c r="H5" s="220" t="s">
        <v>5</v>
      </c>
      <c r="I5" s="220"/>
    </row>
    <row r="6" spans="1:12" x14ac:dyDescent="0.25">
      <c r="A6" s="219"/>
      <c r="E6" s="382" t="s">
        <v>282</v>
      </c>
      <c r="F6" s="382"/>
      <c r="G6" s="382"/>
      <c r="H6" s="382"/>
      <c r="I6" s="222"/>
    </row>
    <row r="7" spans="1:12" ht="18.75" x14ac:dyDescent="0.25">
      <c r="A7" s="295" t="s">
        <v>6</v>
      </c>
      <c r="B7" s="295"/>
      <c r="C7" s="295"/>
      <c r="D7" s="295"/>
      <c r="E7" s="295"/>
      <c r="F7" s="295"/>
      <c r="G7" s="295"/>
      <c r="H7" s="295"/>
      <c r="I7" s="23"/>
    </row>
    <row r="8" spans="1:12" ht="18.75" x14ac:dyDescent="0.25">
      <c r="A8" s="23"/>
      <c r="B8" s="23"/>
      <c r="C8" s="24"/>
      <c r="D8" s="24"/>
      <c r="E8" s="24"/>
      <c r="F8" s="24"/>
      <c r="G8" s="24"/>
      <c r="H8" s="24"/>
      <c r="I8" s="24"/>
    </row>
    <row r="9" spans="1:12" x14ac:dyDescent="0.25">
      <c r="B9" s="25" t="s">
        <v>7</v>
      </c>
      <c r="C9" s="347"/>
      <c r="D9" s="348"/>
      <c r="E9" s="349"/>
      <c r="G9" s="223"/>
    </row>
    <row r="10" spans="1:12" x14ac:dyDescent="0.25">
      <c r="B10" s="26"/>
    </row>
    <row r="11" spans="1:12" x14ac:dyDescent="0.25">
      <c r="B11" s="25" t="s">
        <v>8</v>
      </c>
      <c r="C11" s="2" t="s">
        <v>9</v>
      </c>
      <c r="D11" s="224"/>
      <c r="E11" s="225"/>
      <c r="G11" s="223"/>
      <c r="K11" s="225"/>
      <c r="L11" s="225"/>
    </row>
    <row r="12" spans="1:12" x14ac:dyDescent="0.25">
      <c r="B12" s="25"/>
      <c r="C12" s="26"/>
      <c r="D12" s="224"/>
      <c r="E12" s="225"/>
      <c r="G12" s="223"/>
      <c r="K12" s="225"/>
      <c r="L12" s="225"/>
    </row>
    <row r="13" spans="1:12" x14ac:dyDescent="0.25">
      <c r="B13" s="25" t="s">
        <v>10</v>
      </c>
      <c r="C13" s="309"/>
      <c r="D13" s="309"/>
      <c r="E13" s="309"/>
      <c r="G13" s="226"/>
    </row>
    <row r="14" spans="1:12" x14ac:dyDescent="0.25">
      <c r="B14" s="26"/>
      <c r="C14" s="26"/>
    </row>
    <row r="15" spans="1:12" x14ac:dyDescent="0.25">
      <c r="B15" s="25" t="s">
        <v>11</v>
      </c>
      <c r="C15" s="386"/>
      <c r="D15" s="348"/>
      <c r="E15" s="349"/>
    </row>
    <row r="16" spans="1:12" x14ac:dyDescent="0.25">
      <c r="B16" s="26"/>
      <c r="C16" s="26"/>
    </row>
    <row r="17" spans="1:12" x14ac:dyDescent="0.25">
      <c r="A17" s="346" t="s">
        <v>12</v>
      </c>
      <c r="B17" s="346"/>
      <c r="C17" s="346"/>
      <c r="D17" s="346"/>
      <c r="E17" s="346"/>
    </row>
    <row r="18" spans="1:12" x14ac:dyDescent="0.25">
      <c r="B18" s="25"/>
      <c r="C18" s="25"/>
      <c r="D18" s="227"/>
      <c r="E18" s="227"/>
      <c r="F18" s="227"/>
      <c r="G18" s="227"/>
    </row>
    <row r="19" spans="1:12" x14ac:dyDescent="0.25">
      <c r="B19" s="25" t="s">
        <v>13</v>
      </c>
      <c r="C19" s="347"/>
      <c r="D19" s="348"/>
      <c r="E19" s="349"/>
    </row>
    <row r="20" spans="1:12" x14ac:dyDescent="0.25">
      <c r="B20" s="25"/>
      <c r="C20" s="227"/>
      <c r="D20" s="227"/>
      <c r="E20" s="227"/>
    </row>
    <row r="21" spans="1:12" x14ac:dyDescent="0.25">
      <c r="B21" s="25" t="s">
        <v>14</v>
      </c>
      <c r="C21" s="347"/>
      <c r="D21" s="348"/>
      <c r="E21" s="349"/>
    </row>
    <row r="22" spans="1:12" x14ac:dyDescent="0.25">
      <c r="B22" s="25"/>
      <c r="C22" s="227"/>
      <c r="D22" s="227"/>
      <c r="E22" s="227"/>
    </row>
    <row r="23" spans="1:12" x14ac:dyDescent="0.25">
      <c r="B23" s="25" t="s">
        <v>15</v>
      </c>
      <c r="C23" s="383"/>
      <c r="D23" s="384"/>
      <c r="E23" s="385"/>
    </row>
    <row r="24" spans="1:12" x14ac:dyDescent="0.25">
      <c r="B24" s="25"/>
      <c r="C24" s="227"/>
      <c r="D24" s="227"/>
      <c r="E24" s="227"/>
    </row>
    <row r="25" spans="1:12" x14ac:dyDescent="0.25">
      <c r="B25" s="25" t="s">
        <v>16</v>
      </c>
      <c r="C25" s="309"/>
      <c r="D25" s="309"/>
      <c r="E25" s="309"/>
    </row>
    <row r="26" spans="1:12" x14ac:dyDescent="0.25">
      <c r="A26" s="339" t="s">
        <v>17</v>
      </c>
      <c r="B26" s="339"/>
      <c r="C26" s="339"/>
      <c r="D26" s="339"/>
      <c r="E26" s="339"/>
      <c r="F26" s="339"/>
    </row>
    <row r="27" spans="1:12" x14ac:dyDescent="0.25">
      <c r="B27" s="25"/>
      <c r="C27" s="25"/>
      <c r="D27" s="227"/>
      <c r="E27" s="227"/>
      <c r="F27" s="227"/>
      <c r="G27" s="227"/>
    </row>
    <row r="28" spans="1:12" x14ac:dyDescent="0.25">
      <c r="A28" s="346" t="s">
        <v>18</v>
      </c>
      <c r="B28" s="346"/>
      <c r="C28" s="346"/>
      <c r="D28" s="346"/>
      <c r="E28" s="346"/>
      <c r="I28"/>
    </row>
    <row r="29" spans="1:12" x14ac:dyDescent="0.25">
      <c r="G29" s="25"/>
      <c r="H29" s="25"/>
      <c r="I29" s="25"/>
      <c r="J29" s="25"/>
      <c r="K29" s="25"/>
      <c r="L29" s="25"/>
    </row>
    <row r="30" spans="1:12" x14ac:dyDescent="0.25">
      <c r="B30" s="25" t="s">
        <v>19</v>
      </c>
      <c r="C30" s="347"/>
      <c r="D30" s="348"/>
      <c r="E30" s="349"/>
      <c r="H30" s="25"/>
      <c r="I30" s="25"/>
    </row>
    <row r="31" spans="1:12" x14ac:dyDescent="0.25">
      <c r="B31" s="25"/>
      <c r="C31" s="227"/>
      <c r="D31" s="227"/>
      <c r="E31" s="227"/>
      <c r="H31" s="25"/>
      <c r="I31" s="25"/>
    </row>
    <row r="32" spans="1:12" x14ac:dyDescent="0.25">
      <c r="B32" s="25" t="s">
        <v>20</v>
      </c>
      <c r="C32" s="347"/>
      <c r="D32" s="348"/>
      <c r="E32" s="349"/>
      <c r="H32" s="25"/>
      <c r="I32" s="25"/>
    </row>
    <row r="33" spans="1:12" x14ac:dyDescent="0.25">
      <c r="B33" s="25"/>
      <c r="C33" s="227"/>
      <c r="D33" s="227"/>
      <c r="E33" s="227"/>
      <c r="H33" s="25"/>
      <c r="I33" s="25"/>
    </row>
    <row r="34" spans="1:12" x14ac:dyDescent="0.25">
      <c r="B34" s="25" t="s">
        <v>21</v>
      </c>
      <c r="C34" s="347"/>
      <c r="D34" s="348"/>
      <c r="E34" s="349"/>
      <c r="H34" s="25"/>
      <c r="I34" s="25"/>
    </row>
    <row r="35" spans="1:12" x14ac:dyDescent="0.25">
      <c r="B35" s="25"/>
      <c r="C35" s="227"/>
      <c r="D35" s="227"/>
      <c r="E35" s="227"/>
      <c r="H35" s="25"/>
      <c r="I35" s="25"/>
    </row>
    <row r="36" spans="1:12" x14ac:dyDescent="0.25">
      <c r="B36" s="25" t="s">
        <v>22</v>
      </c>
      <c r="C36" s="309"/>
      <c r="D36" s="309"/>
      <c r="E36" s="309"/>
      <c r="H36" s="25"/>
      <c r="I36" s="25"/>
    </row>
    <row r="37" spans="1:12" x14ac:dyDescent="0.25">
      <c r="A37" s="339" t="s">
        <v>23</v>
      </c>
      <c r="B37" s="339"/>
      <c r="C37" s="339"/>
      <c r="D37" s="339"/>
      <c r="E37" s="339"/>
      <c r="F37" s="339"/>
      <c r="G37" s="228"/>
    </row>
    <row r="38" spans="1:12" x14ac:dyDescent="0.25">
      <c r="B38" s="25" t="s">
        <v>24</v>
      </c>
      <c r="C38" s="343"/>
      <c r="D38" s="343"/>
      <c r="E38" s="343"/>
    </row>
    <row r="39" spans="1:12" x14ac:dyDescent="0.25">
      <c r="A39" s="339" t="s">
        <v>25</v>
      </c>
      <c r="B39" s="339"/>
      <c r="C39" s="339"/>
      <c r="D39" s="339"/>
      <c r="E39" s="339"/>
      <c r="F39" s="339"/>
    </row>
    <row r="40" spans="1:12" ht="14.25" customHeight="1" x14ac:dyDescent="0.25">
      <c r="B40" s="27"/>
      <c r="C40" s="27"/>
      <c r="D40" s="229"/>
      <c r="K40" s="225"/>
      <c r="L40" s="230"/>
    </row>
    <row r="41" spans="1:12" ht="14.45" customHeight="1" x14ac:dyDescent="0.25">
      <c r="A41" s="223"/>
      <c r="B41" s="223"/>
      <c r="C41" s="380" t="s">
        <v>26</v>
      </c>
      <c r="D41" s="380"/>
      <c r="E41" s="380"/>
    </row>
    <row r="42" spans="1:12" x14ac:dyDescent="0.25">
      <c r="A42" s="346"/>
      <c r="B42" s="346"/>
      <c r="C42" s="346"/>
      <c r="D42" s="346"/>
      <c r="E42" s="346"/>
    </row>
    <row r="43" spans="1:12" x14ac:dyDescent="0.25">
      <c r="B43" s="25" t="s">
        <v>27</v>
      </c>
      <c r="C43" s="347"/>
      <c r="D43" s="348"/>
      <c r="E43" s="349"/>
      <c r="J43" s="230"/>
      <c r="K43" s="230"/>
      <c r="L43" s="230"/>
    </row>
    <row r="44" spans="1:12" x14ac:dyDescent="0.25">
      <c r="B44" s="25"/>
      <c r="J44" s="230"/>
      <c r="K44" s="230"/>
      <c r="L44" s="230"/>
    </row>
    <row r="45" spans="1:12" ht="15.6" customHeight="1" x14ac:dyDescent="0.25">
      <c r="B45" s="231" t="s">
        <v>28</v>
      </c>
      <c r="C45" s="340" t="s">
        <v>9</v>
      </c>
      <c r="D45" s="341"/>
      <c r="E45" s="342"/>
      <c r="F45" s="232"/>
      <c r="G45" s="232"/>
      <c r="H45" s="232"/>
    </row>
    <row r="46" spans="1:12" ht="53.1" customHeight="1" x14ac:dyDescent="0.25">
      <c r="C46" s="338" t="s">
        <v>29</v>
      </c>
      <c r="D46" s="338"/>
      <c r="E46" s="338"/>
      <c r="F46" s="233"/>
    </row>
    <row r="47" spans="1:12" s="24" customFormat="1" ht="15.6" customHeight="1" x14ac:dyDescent="0.25">
      <c r="B47" s="231" t="s">
        <v>30</v>
      </c>
      <c r="C47" s="309"/>
      <c r="D47" s="309"/>
      <c r="E47" s="309"/>
      <c r="K47" s="234"/>
    </row>
    <row r="48" spans="1:12" s="24" customFormat="1" ht="15.6" customHeight="1" x14ac:dyDescent="0.25">
      <c r="B48" s="231"/>
      <c r="C48" s="22"/>
      <c r="D48" s="234"/>
      <c r="E48" s="234"/>
      <c r="K48" s="234"/>
    </row>
    <row r="49" spans="2:11" s="24" customFormat="1" ht="15.6" customHeight="1" x14ac:dyDescent="0.25">
      <c r="B49" s="231" t="s">
        <v>31</v>
      </c>
      <c r="C49" s="347"/>
      <c r="D49" s="348"/>
      <c r="E49" s="349"/>
      <c r="K49" s="234"/>
    </row>
    <row r="50" spans="2:11" s="24" customFormat="1" ht="15.6" customHeight="1" x14ac:dyDescent="0.25">
      <c r="B50" s="231"/>
      <c r="C50" s="22"/>
      <c r="D50" s="234"/>
      <c r="E50" s="234"/>
      <c r="K50" s="234"/>
    </row>
    <row r="51" spans="2:11" s="24" customFormat="1" ht="15.6" customHeight="1" x14ac:dyDescent="0.25">
      <c r="B51" s="231" t="s">
        <v>32</v>
      </c>
      <c r="C51" s="347"/>
      <c r="D51" s="348"/>
      <c r="E51" s="349"/>
      <c r="K51" s="234"/>
    </row>
    <row r="52" spans="2:11" s="24" customFormat="1" ht="15.6" customHeight="1" x14ac:dyDescent="0.25">
      <c r="B52" s="231"/>
      <c r="C52" s="22"/>
      <c r="D52" s="234"/>
      <c r="E52" s="234"/>
      <c r="K52" s="234"/>
    </row>
    <row r="53" spans="2:11" s="24" customFormat="1" ht="15.6" customHeight="1" x14ac:dyDescent="0.25">
      <c r="B53" s="231" t="s">
        <v>33</v>
      </c>
      <c r="C53" s="347"/>
      <c r="D53" s="348"/>
      <c r="E53" s="349"/>
      <c r="K53" s="234"/>
    </row>
    <row r="54" spans="2:11" s="24" customFormat="1" ht="15.6" customHeight="1" x14ac:dyDescent="0.25">
      <c r="B54" s="231"/>
      <c r="C54" s="231"/>
      <c r="D54" s="227"/>
      <c r="E54" s="227"/>
      <c r="F54" s="227"/>
      <c r="G54" s="227"/>
      <c r="H54" s="234"/>
      <c r="I54" s="234"/>
      <c r="J54" s="234"/>
      <c r="K54" s="234"/>
    </row>
    <row r="55" spans="2:11" s="24" customFormat="1" ht="15.6" customHeight="1" x14ac:dyDescent="0.25">
      <c r="B55" s="231" t="s">
        <v>34</v>
      </c>
      <c r="C55" s="350"/>
      <c r="D55" s="351"/>
      <c r="E55" s="351"/>
      <c r="F55" s="351"/>
      <c r="G55" s="352"/>
    </row>
    <row r="56" spans="2:11" s="24" customFormat="1" ht="15.6" customHeight="1" x14ac:dyDescent="0.25">
      <c r="C56" s="353"/>
      <c r="D56" s="354"/>
      <c r="E56" s="354"/>
      <c r="F56" s="354"/>
      <c r="G56" s="355"/>
    </row>
    <row r="57" spans="2:11" s="24" customFormat="1" ht="15.6" customHeight="1" x14ac:dyDescent="0.25">
      <c r="B57" s="231"/>
      <c r="C57" s="353"/>
      <c r="D57" s="354"/>
      <c r="E57" s="354"/>
      <c r="F57" s="354"/>
      <c r="G57" s="355"/>
    </row>
    <row r="58" spans="2:11" s="24" customFormat="1" ht="15.6" customHeight="1" x14ac:dyDescent="0.25">
      <c r="C58" s="353"/>
      <c r="D58" s="354"/>
      <c r="E58" s="354"/>
      <c r="F58" s="354"/>
      <c r="G58" s="355"/>
    </row>
    <row r="59" spans="2:11" s="24" customFormat="1" x14ac:dyDescent="0.25">
      <c r="C59" s="353"/>
      <c r="D59" s="354"/>
      <c r="E59" s="354"/>
      <c r="F59" s="354"/>
      <c r="G59" s="355"/>
    </row>
    <row r="60" spans="2:11" s="24" customFormat="1" x14ac:dyDescent="0.25">
      <c r="B60" s="231"/>
      <c r="C60" s="353"/>
      <c r="D60" s="354"/>
      <c r="E60" s="354"/>
      <c r="F60" s="354"/>
      <c r="G60" s="355"/>
    </row>
    <row r="61" spans="2:11" s="24" customFormat="1" x14ac:dyDescent="0.25">
      <c r="B61" s="231"/>
      <c r="C61" s="353"/>
      <c r="D61" s="354"/>
      <c r="E61" s="354"/>
      <c r="F61" s="354"/>
      <c r="G61" s="355"/>
    </row>
    <row r="62" spans="2:11" s="24" customFormat="1" x14ac:dyDescent="0.25">
      <c r="B62" s="231"/>
      <c r="C62" s="353"/>
      <c r="D62" s="354"/>
      <c r="E62" s="354"/>
      <c r="F62" s="354"/>
      <c r="G62" s="355"/>
    </row>
    <row r="63" spans="2:11" s="24" customFormat="1" x14ac:dyDescent="0.25">
      <c r="B63" s="231"/>
      <c r="C63" s="356"/>
      <c r="D63" s="357"/>
      <c r="E63" s="357"/>
      <c r="F63" s="357"/>
      <c r="G63" s="358"/>
    </row>
    <row r="64" spans="2:11" s="24" customFormat="1" ht="15.6" customHeight="1" x14ac:dyDescent="0.25">
      <c r="B64" s="231"/>
      <c r="C64" s="231"/>
      <c r="D64" s="22"/>
      <c r="E64" s="234"/>
      <c r="F64" s="234"/>
      <c r="G64" s="234"/>
      <c r="H64" s="234"/>
      <c r="I64" s="234"/>
      <c r="J64" s="234"/>
      <c r="K64" s="234"/>
    </row>
    <row r="65" spans="1:11" s="24" customFormat="1" ht="15.6" customHeight="1" x14ac:dyDescent="0.25">
      <c r="B65" s="231" t="s">
        <v>35</v>
      </c>
      <c r="C65" s="20"/>
      <c r="D65" s="22"/>
      <c r="E65" s="22"/>
      <c r="G65" s="22"/>
      <c r="H65" s="234"/>
      <c r="I65" s="234"/>
      <c r="J65" s="234"/>
      <c r="K65" s="234"/>
    </row>
    <row r="66" spans="1:11" s="24" customFormat="1" ht="15.6" customHeight="1" x14ac:dyDescent="0.25"/>
    <row r="67" spans="1:11" s="24" customFormat="1" ht="26.25" customHeight="1" x14ac:dyDescent="0.25">
      <c r="A67" s="371" t="s">
        <v>36</v>
      </c>
      <c r="B67" s="371"/>
      <c r="C67" s="372"/>
      <c r="D67" s="373"/>
      <c r="E67" s="374"/>
      <c r="G67" s="226"/>
    </row>
    <row r="68" spans="1:11" x14ac:dyDescent="0.25">
      <c r="B68" s="25"/>
    </row>
    <row r="69" spans="1:11" ht="45" x14ac:dyDescent="0.25">
      <c r="B69" s="28" t="s">
        <v>37</v>
      </c>
      <c r="C69" s="3"/>
      <c r="D69" s="235"/>
    </row>
    <row r="70" spans="1:11" x14ac:dyDescent="0.25">
      <c r="B70" s="25"/>
      <c r="D70" s="25"/>
    </row>
    <row r="71" spans="1:11" ht="24" x14ac:dyDescent="0.25">
      <c r="B71" s="231" t="s">
        <v>38</v>
      </c>
      <c r="C71" s="211"/>
      <c r="D71" s="29" t="s">
        <v>39</v>
      </c>
      <c r="E71" s="195"/>
    </row>
    <row r="72" spans="1:11" x14ac:dyDescent="0.25">
      <c r="B72" s="26"/>
    </row>
    <row r="73" spans="1:11" ht="87.6" customHeight="1" x14ac:dyDescent="0.25">
      <c r="B73" s="29" t="s">
        <v>40</v>
      </c>
      <c r="C73" s="196" t="s">
        <v>9</v>
      </c>
      <c r="D73" s="29" t="s">
        <v>41</v>
      </c>
      <c r="E73" s="197"/>
    </row>
    <row r="74" spans="1:11" x14ac:dyDescent="0.25">
      <c r="B74" s="236"/>
      <c r="C74" s="237"/>
      <c r="D74" s="238"/>
      <c r="E74" s="238"/>
    </row>
    <row r="75" spans="1:11" x14ac:dyDescent="0.25">
      <c r="A75" s="239"/>
      <c r="C75" s="237"/>
      <c r="D75" s="238"/>
      <c r="E75" s="238"/>
    </row>
    <row r="76" spans="1:11" ht="18.75" x14ac:dyDescent="0.25">
      <c r="A76" s="295" t="s">
        <v>42</v>
      </c>
      <c r="B76" s="295"/>
      <c r="C76" s="295"/>
      <c r="D76" s="295"/>
      <c r="E76" s="295"/>
      <c r="F76" s="295"/>
      <c r="G76" s="295"/>
      <c r="H76" s="295"/>
      <c r="I76" s="23"/>
    </row>
    <row r="77" spans="1:11" ht="19.5" thickBot="1" x14ac:dyDescent="0.35">
      <c r="A77" s="30"/>
      <c r="B77" s="308" t="s">
        <v>43</v>
      </c>
      <c r="C77" s="308"/>
      <c r="D77" s="308"/>
      <c r="E77" s="308"/>
    </row>
    <row r="78" spans="1:11" ht="30.75" thickBot="1" x14ac:dyDescent="0.35">
      <c r="A78" s="30"/>
      <c r="B78" s="387" t="s">
        <v>44</v>
      </c>
      <c r="C78" s="388"/>
      <c r="D78" s="241" t="s">
        <v>45</v>
      </c>
      <c r="E78" s="242" t="s">
        <v>46</v>
      </c>
    </row>
    <row r="79" spans="1:11" x14ac:dyDescent="0.25">
      <c r="A79" s="213">
        <v>10000</v>
      </c>
      <c r="B79" s="361" t="s">
        <v>47</v>
      </c>
      <c r="C79" s="362"/>
      <c r="D79" s="198"/>
      <c r="E79" s="243" t="s">
        <v>48</v>
      </c>
      <c r="G79" s="244"/>
    </row>
    <row r="80" spans="1:11" ht="18.75" x14ac:dyDescent="0.3">
      <c r="A80" s="30"/>
      <c r="B80" s="367" t="s">
        <v>49</v>
      </c>
      <c r="C80" s="368"/>
      <c r="D80" s="198"/>
      <c r="E80" s="199" t="s">
        <v>9</v>
      </c>
    </row>
    <row r="81" spans="1:10" ht="18.75" x14ac:dyDescent="0.3">
      <c r="A81" s="30"/>
      <c r="B81" s="245" t="s">
        <v>50</v>
      </c>
      <c r="C81" s="200"/>
      <c r="D81" s="198"/>
      <c r="E81" s="199" t="s">
        <v>9</v>
      </c>
    </row>
    <row r="82" spans="1:10" ht="18.75" x14ac:dyDescent="0.3">
      <c r="A82" s="30"/>
      <c r="B82" s="245" t="s">
        <v>50</v>
      </c>
      <c r="C82" s="200"/>
      <c r="D82" s="198"/>
      <c r="E82" s="199" t="s">
        <v>9</v>
      </c>
    </row>
    <row r="83" spans="1:10" ht="18.75" x14ac:dyDescent="0.3">
      <c r="A83" s="30"/>
      <c r="B83" s="245" t="s">
        <v>51</v>
      </c>
      <c r="C83" s="200"/>
      <c r="D83" s="198"/>
      <c r="E83" s="199" t="s">
        <v>9</v>
      </c>
    </row>
    <row r="84" spans="1:10" ht="19.5" thickBot="1" x14ac:dyDescent="0.35">
      <c r="A84" s="30"/>
      <c r="B84" s="246" t="s">
        <v>52</v>
      </c>
      <c r="C84" s="201"/>
      <c r="D84" s="202"/>
      <c r="E84" s="199" t="s">
        <v>9</v>
      </c>
    </row>
    <row r="85" spans="1:10" ht="19.5" thickBot="1" x14ac:dyDescent="0.35">
      <c r="A85" s="30"/>
      <c r="B85" s="346" t="s">
        <v>53</v>
      </c>
      <c r="C85" s="346"/>
      <c r="D85" s="31">
        <f>SUM(D79:D84)</f>
        <v>0</v>
      </c>
      <c r="E85" s="247"/>
    </row>
    <row r="86" spans="1:10" ht="18.75" x14ac:dyDescent="0.3">
      <c r="A86" s="30"/>
      <c r="B86" s="25"/>
      <c r="C86" s="25"/>
      <c r="D86" s="25"/>
      <c r="E86" s="247"/>
    </row>
    <row r="87" spans="1:10" ht="44.45" customHeight="1" x14ac:dyDescent="0.3">
      <c r="A87" s="30"/>
      <c r="B87" s="375" t="str">
        <f>IF(AND($D$85=0,$D$138=0),"",
IF($D$85&lt;&gt;$D$138,"Les totaux des sections B- STRUCTURE DE FINANCEMENT (Total financement - case D85) et C- DEVIS DÉTAILLE DE MISE EN MARCHÉ - POUR LE QUÉBEC (Total des dépenses prévisionnelles - case D138) doivent être égaux",
IF(AND($D$85&lt;&gt;0,$D$138=0),"Les totaux des sections B- STRUCTURE DE FINANCEMENT (Total financement - case D85) et C- DEVIS DÉTAILLE DE MISE EN MARCHÉ - POUR LE QUÉBEC (Total des dépenses prévisionnelles - case D138) doivent être égaux",
IF(AND($D$85=0,$D$138&lt;&gt;0),"Les totaux des sections B- STRUCTURE DE FINANCEMENT (Total financement - case D85) et C- DEVIS DÉTAILLE DE MISE EN MARCHÉ - POUR LE QUÉBEC (Total des dépenses prévisionnelles - case D138) doivent être égaux",""))))</f>
        <v/>
      </c>
      <c r="C87" s="375"/>
      <c r="D87" s="375"/>
      <c r="E87" s="247"/>
      <c r="J87" s="248"/>
    </row>
    <row r="88" spans="1:10" ht="18.75" x14ac:dyDescent="0.3">
      <c r="A88" s="30"/>
      <c r="B88" s="25"/>
      <c r="E88" s="247"/>
    </row>
    <row r="89" spans="1:10" ht="18.600000000000001" customHeight="1" x14ac:dyDescent="0.25">
      <c r="A89" s="295" t="s">
        <v>54</v>
      </c>
      <c r="B89" s="295"/>
      <c r="C89" s="295"/>
      <c r="D89" s="295"/>
      <c r="E89" s="295"/>
      <c r="F89" s="295"/>
      <c r="G89" s="295"/>
      <c r="H89" s="295"/>
      <c r="I89" s="23"/>
    </row>
    <row r="90" spans="1:10" ht="18.600000000000001" customHeight="1" thickBot="1" x14ac:dyDescent="0.3">
      <c r="A90" s="23"/>
      <c r="B90" s="25"/>
      <c r="E90" s="247"/>
    </row>
    <row r="91" spans="1:10" ht="29.1" customHeight="1" thickBot="1" x14ac:dyDescent="0.3">
      <c r="A91" s="23"/>
      <c r="B91" s="369" t="s">
        <v>55</v>
      </c>
      <c r="C91" s="370"/>
      <c r="D91" s="241" t="s">
        <v>56</v>
      </c>
      <c r="E91" s="247"/>
    </row>
    <row r="92" spans="1:10" ht="25.5" customHeight="1" x14ac:dyDescent="0.25">
      <c r="B92" s="302" t="s">
        <v>57</v>
      </c>
      <c r="C92" s="303"/>
      <c r="D92" s="198"/>
      <c r="E92" s="247"/>
    </row>
    <row r="93" spans="1:10" ht="15" customHeight="1" x14ac:dyDescent="0.25">
      <c r="B93" s="312" t="s">
        <v>58</v>
      </c>
      <c r="C93" s="313"/>
      <c r="D93" s="198"/>
      <c r="E93" s="247"/>
    </row>
    <row r="94" spans="1:10" ht="26.25" customHeight="1" x14ac:dyDescent="0.25">
      <c r="B94" s="312" t="s">
        <v>59</v>
      </c>
      <c r="C94" s="313"/>
      <c r="D94" s="198"/>
      <c r="E94" s="247"/>
    </row>
    <row r="95" spans="1:10" ht="29.25" customHeight="1" x14ac:dyDescent="0.25">
      <c r="B95" s="297" t="s">
        <v>60</v>
      </c>
      <c r="C95" s="298"/>
      <c r="D95" s="198"/>
      <c r="E95" s="247"/>
    </row>
    <row r="96" spans="1:10" ht="17.45" customHeight="1" x14ac:dyDescent="0.25">
      <c r="B96" s="297" t="s">
        <v>61</v>
      </c>
      <c r="C96" s="298"/>
      <c r="D96" s="198"/>
      <c r="E96" s="247"/>
    </row>
    <row r="97" spans="2:10" ht="29.25" customHeight="1" x14ac:dyDescent="0.25">
      <c r="B97" s="297" t="s">
        <v>62</v>
      </c>
      <c r="C97" s="298"/>
      <c r="D97" s="198"/>
      <c r="E97" s="247"/>
    </row>
    <row r="98" spans="2:10" ht="14.45" customHeight="1" x14ac:dyDescent="0.25">
      <c r="B98" s="359" t="s">
        <v>63</v>
      </c>
      <c r="C98" s="360"/>
      <c r="D98" s="198"/>
      <c r="E98" s="247"/>
    </row>
    <row r="99" spans="2:10" ht="14.45" customHeight="1" x14ac:dyDescent="0.25">
      <c r="B99" s="359" t="s">
        <v>64</v>
      </c>
      <c r="C99" s="360"/>
      <c r="D99" s="198"/>
      <c r="E99" s="247"/>
    </row>
    <row r="100" spans="2:10" ht="17.100000000000001" customHeight="1" x14ac:dyDescent="0.25">
      <c r="B100" s="376" t="s">
        <v>65</v>
      </c>
      <c r="C100" s="377"/>
      <c r="D100" s="198"/>
      <c r="E100" s="247"/>
    </row>
    <row r="101" spans="2:10" ht="26.25" customHeight="1" thickBot="1" x14ac:dyDescent="0.3">
      <c r="B101" s="299" t="s">
        <v>66</v>
      </c>
      <c r="C101" s="300"/>
      <c r="D101" s="198"/>
      <c r="E101" s="247"/>
    </row>
    <row r="102" spans="2:10" ht="17.45" customHeight="1" x14ac:dyDescent="0.25">
      <c r="B102" s="301" t="s">
        <v>67</v>
      </c>
      <c r="C102" s="301"/>
      <c r="D102" s="249">
        <f>SUM(D92:D101)</f>
        <v>0</v>
      </c>
      <c r="E102" s="247"/>
    </row>
    <row r="103" spans="2:10" ht="15" customHeight="1" thickBot="1" x14ac:dyDescent="0.3">
      <c r="C103" s="25"/>
      <c r="E103" s="247"/>
      <c r="J103" s="216" t="s">
        <v>2</v>
      </c>
    </row>
    <row r="104" spans="2:10" ht="29.45" customHeight="1" thickBot="1" x14ac:dyDescent="0.3">
      <c r="B104" s="310" t="s">
        <v>68</v>
      </c>
      <c r="C104" s="311"/>
      <c r="D104" s="241" t="s">
        <v>56</v>
      </c>
      <c r="E104" s="247"/>
      <c r="J104" s="250" t="s">
        <v>9</v>
      </c>
    </row>
    <row r="105" spans="2:10" ht="29.1" customHeight="1" x14ac:dyDescent="0.25">
      <c r="B105" s="304" t="s">
        <v>69</v>
      </c>
      <c r="C105" s="305"/>
      <c r="D105" s="198"/>
      <c r="E105" s="247"/>
      <c r="J105" s="248" t="s">
        <v>70</v>
      </c>
    </row>
    <row r="106" spans="2:10" ht="16.350000000000001" customHeight="1" x14ac:dyDescent="0.25">
      <c r="B106" s="306" t="s">
        <v>71</v>
      </c>
      <c r="C106" s="307"/>
      <c r="D106" s="198"/>
      <c r="E106" s="247"/>
      <c r="J106" s="251" t="s">
        <v>72</v>
      </c>
    </row>
    <row r="107" spans="2:10" ht="36" customHeight="1" x14ac:dyDescent="0.25">
      <c r="B107" s="306" t="s">
        <v>73</v>
      </c>
      <c r="C107" s="307"/>
      <c r="D107" s="198"/>
      <c r="E107" s="247"/>
      <c r="J107" s="251"/>
    </row>
    <row r="108" spans="2:10" ht="29.1" customHeight="1" x14ac:dyDescent="0.25">
      <c r="B108" s="306" t="s">
        <v>74</v>
      </c>
      <c r="C108" s="307"/>
      <c r="D108" s="198"/>
      <c r="E108" s="247"/>
      <c r="J108" s="251"/>
    </row>
    <row r="109" spans="2:10" ht="17.45" customHeight="1" thickBot="1" x14ac:dyDescent="0.3">
      <c r="B109" s="344" t="s">
        <v>75</v>
      </c>
      <c r="C109" s="345"/>
      <c r="D109" s="198"/>
      <c r="E109" s="247"/>
      <c r="J109" s="251"/>
    </row>
    <row r="110" spans="2:10" ht="14.45" customHeight="1" x14ac:dyDescent="0.25">
      <c r="C110" s="25" t="s">
        <v>76</v>
      </c>
      <c r="D110" s="252">
        <f>SUM(D105:D109)</f>
        <v>0</v>
      </c>
      <c r="E110" s="247"/>
      <c r="J110" s="251"/>
    </row>
    <row r="111" spans="2:10" ht="14.45" customHeight="1" thickBot="1" x14ac:dyDescent="0.3">
      <c r="C111" s="25"/>
      <c r="D111" s="25"/>
      <c r="E111" s="25"/>
      <c r="J111" s="251"/>
    </row>
    <row r="112" spans="2:10" ht="14.45" customHeight="1" thickBot="1" x14ac:dyDescent="0.3">
      <c r="B112" s="315" t="s">
        <v>77</v>
      </c>
      <c r="C112" s="316"/>
      <c r="D112" s="242" t="s">
        <v>56</v>
      </c>
      <c r="E112" s="247"/>
      <c r="J112" s="251"/>
    </row>
    <row r="113" spans="2:10" ht="42.75" customHeight="1" x14ac:dyDescent="0.25">
      <c r="B113" s="304" t="s">
        <v>78</v>
      </c>
      <c r="C113" s="305"/>
      <c r="D113" s="203"/>
      <c r="E113" s="247"/>
      <c r="J113" s="251"/>
    </row>
    <row r="114" spans="2:10" ht="31.5" customHeight="1" x14ac:dyDescent="0.25">
      <c r="B114" s="363" t="s">
        <v>79</v>
      </c>
      <c r="C114" s="364"/>
      <c r="D114" s="203"/>
      <c r="E114" s="247"/>
      <c r="J114" s="251"/>
    </row>
    <row r="115" spans="2:10" ht="14.45" customHeight="1" thickBot="1" x14ac:dyDescent="0.3">
      <c r="B115" s="365" t="s">
        <v>80</v>
      </c>
      <c r="C115" s="366"/>
      <c r="D115" s="204"/>
      <c r="E115" s="247"/>
      <c r="J115" s="251"/>
    </row>
    <row r="116" spans="2:10" ht="14.45" customHeight="1" x14ac:dyDescent="0.3">
      <c r="B116" s="30"/>
      <c r="C116" s="25" t="s">
        <v>81</v>
      </c>
      <c r="D116" s="252">
        <f>SUM(D113:D115)</f>
        <v>0</v>
      </c>
      <c r="E116" s="247"/>
      <c r="J116" s="251"/>
    </row>
    <row r="117" spans="2:10" ht="14.45" customHeight="1" thickBot="1" x14ac:dyDescent="0.3">
      <c r="C117" s="25"/>
      <c r="E117" s="247"/>
      <c r="J117" s="250" t="s">
        <v>9</v>
      </c>
    </row>
    <row r="118" spans="2:10" ht="30" customHeight="1" thickBot="1" x14ac:dyDescent="0.3">
      <c r="B118" s="378" t="s">
        <v>82</v>
      </c>
      <c r="C118" s="379"/>
      <c r="D118" s="241" t="s">
        <v>56</v>
      </c>
      <c r="E118" s="225"/>
      <c r="F118" s="225"/>
      <c r="G118" s="225"/>
      <c r="J118" s="253" t="s">
        <v>83</v>
      </c>
    </row>
    <row r="119" spans="2:10" ht="24.6" customHeight="1" x14ac:dyDescent="0.25">
      <c r="B119" s="302" t="s">
        <v>84</v>
      </c>
      <c r="C119" s="303"/>
      <c r="D119" s="198"/>
      <c r="E119" s="247"/>
      <c r="J119" s="253" t="s">
        <v>85</v>
      </c>
    </row>
    <row r="120" spans="2:10" ht="27.6" customHeight="1" x14ac:dyDescent="0.25">
      <c r="B120" s="297" t="s">
        <v>86</v>
      </c>
      <c r="C120" s="298"/>
      <c r="D120" s="198"/>
      <c r="E120" s="247"/>
      <c r="J120" s="253"/>
    </row>
    <row r="121" spans="2:10" ht="18" customHeight="1" x14ac:dyDescent="0.25">
      <c r="B121" s="297" t="s">
        <v>87</v>
      </c>
      <c r="C121" s="298"/>
      <c r="D121" s="198"/>
      <c r="E121" s="247"/>
      <c r="J121" s="253"/>
    </row>
    <row r="122" spans="2:10" ht="18.600000000000001" customHeight="1" x14ac:dyDescent="0.25">
      <c r="B122" s="312" t="s">
        <v>88</v>
      </c>
      <c r="C122" s="313"/>
      <c r="D122" s="198"/>
      <c r="E122" s="247"/>
      <c r="J122" s="251"/>
    </row>
    <row r="123" spans="2:10" ht="14.45" customHeight="1" thickBot="1" x14ac:dyDescent="0.3">
      <c r="B123" s="321" t="s">
        <v>89</v>
      </c>
      <c r="C123" s="322"/>
      <c r="D123" s="198"/>
      <c r="E123" s="247"/>
      <c r="J123" s="250" t="s">
        <v>9</v>
      </c>
    </row>
    <row r="124" spans="2:10" ht="14.45" customHeight="1" x14ac:dyDescent="0.25">
      <c r="C124" s="25" t="s">
        <v>90</v>
      </c>
      <c r="D124" s="252">
        <f>SUM(D119:D123)</f>
        <v>0</v>
      </c>
      <c r="E124" s="317" t="str">
        <f>IF(D125&gt;50%,"Les frais pour les projets numériques narratifs ne peuvent excéder 50% de l'aide.","")</f>
        <v/>
      </c>
      <c r="F124" s="318"/>
      <c r="G124" s="318"/>
      <c r="J124" s="253" t="s">
        <v>91</v>
      </c>
    </row>
    <row r="125" spans="2:10" ht="14.45" customHeight="1" x14ac:dyDescent="0.25">
      <c r="C125" s="25" t="s">
        <v>92</v>
      </c>
      <c r="D125" s="254">
        <f>IFERROR(D124/D79,0)</f>
        <v>0</v>
      </c>
      <c r="E125" s="317"/>
      <c r="F125" s="318"/>
      <c r="G125" s="318"/>
      <c r="J125" s="255" t="s">
        <v>93</v>
      </c>
    </row>
    <row r="126" spans="2:10" ht="15" customHeight="1" thickBot="1" x14ac:dyDescent="0.3">
      <c r="E126" s="247"/>
      <c r="H126" s="26"/>
      <c r="I126" s="26"/>
      <c r="J126" s="251"/>
    </row>
    <row r="127" spans="2:10" ht="15.75" thickBot="1" x14ac:dyDescent="0.3">
      <c r="B127" s="319" t="s">
        <v>94</v>
      </c>
      <c r="C127" s="320"/>
      <c r="D127" s="241" t="s">
        <v>56</v>
      </c>
      <c r="E127" s="247"/>
      <c r="H127" s="26"/>
      <c r="I127" s="26"/>
      <c r="J127" s="250" t="s">
        <v>9</v>
      </c>
    </row>
    <row r="128" spans="2:10" ht="14.45" customHeight="1" x14ac:dyDescent="0.25">
      <c r="B128" s="32" t="s">
        <v>95</v>
      </c>
      <c r="C128" s="36"/>
      <c r="D128" s="7"/>
      <c r="E128" s="247"/>
      <c r="H128" s="26"/>
      <c r="I128" s="26"/>
      <c r="J128" s="251" t="s">
        <v>96</v>
      </c>
    </row>
    <row r="129" spans="1:10" ht="15" customHeight="1" x14ac:dyDescent="0.25">
      <c r="B129" s="33" t="s">
        <v>95</v>
      </c>
      <c r="C129" s="205"/>
      <c r="D129" s="198"/>
      <c r="E129" s="247"/>
      <c r="H129" s="26"/>
      <c r="I129" s="26"/>
      <c r="J129" s="251" t="s">
        <v>97</v>
      </c>
    </row>
    <row r="130" spans="1:10" ht="15" customHeight="1" x14ac:dyDescent="0.25">
      <c r="B130" s="33" t="s">
        <v>95</v>
      </c>
      <c r="C130" s="205"/>
      <c r="D130" s="198"/>
      <c r="E130" s="247"/>
      <c r="H130" s="26"/>
      <c r="I130" s="26"/>
      <c r="J130" s="251" t="s">
        <v>98</v>
      </c>
    </row>
    <row r="131" spans="1:10" ht="15" customHeight="1" thickBot="1" x14ac:dyDescent="0.3">
      <c r="B131" s="34" t="s">
        <v>95</v>
      </c>
      <c r="C131" s="206"/>
      <c r="D131" s="198"/>
      <c r="E131" s="247"/>
      <c r="H131" s="26"/>
      <c r="I131" s="26"/>
      <c r="J131" s="251" t="s">
        <v>99</v>
      </c>
    </row>
    <row r="132" spans="1:10" ht="15" customHeight="1" x14ac:dyDescent="0.25">
      <c r="B132" s="35"/>
      <c r="C132" s="28" t="s">
        <v>100</v>
      </c>
      <c r="D132" s="252">
        <f>SUM(D128:D131)</f>
        <v>0</v>
      </c>
      <c r="E132" s="247"/>
      <c r="H132" s="26"/>
      <c r="I132" s="26"/>
      <c r="J132" s="251" t="s">
        <v>101</v>
      </c>
    </row>
    <row r="133" spans="1:10" ht="15.75" thickBot="1" x14ac:dyDescent="0.3">
      <c r="E133" s="247"/>
      <c r="H133" s="26"/>
      <c r="I133" s="26"/>
      <c r="J133" s="251" t="s">
        <v>102</v>
      </c>
    </row>
    <row r="134" spans="1:10" ht="18.95" customHeight="1" thickBot="1" x14ac:dyDescent="0.3">
      <c r="B134" s="256"/>
      <c r="C134" s="25"/>
      <c r="D134" s="257" t="s">
        <v>56</v>
      </c>
      <c r="E134" s="247"/>
      <c r="H134" s="26"/>
      <c r="I134" s="26"/>
      <c r="J134" s="258" t="s">
        <v>103</v>
      </c>
    </row>
    <row r="135" spans="1:10" ht="14.45" customHeight="1" thickBot="1" x14ac:dyDescent="0.3">
      <c r="C135" s="25" t="s">
        <v>104</v>
      </c>
      <c r="D135" s="31">
        <f>SUM(D124,D116,D110,D102)</f>
        <v>0</v>
      </c>
      <c r="E135" s="318" t="str">
        <f>IF(D136&gt;80%,"L'aide octroyée ne peut être supérieure à 80% des frais admissibles.","")</f>
        <v/>
      </c>
      <c r="F135" s="318"/>
      <c r="G135" s="318"/>
      <c r="H135" s="244"/>
      <c r="I135" s="26"/>
      <c r="J135" s="258" t="s">
        <v>103</v>
      </c>
    </row>
    <row r="136" spans="1:10" x14ac:dyDescent="0.25">
      <c r="B136" s="259"/>
      <c r="C136" s="25" t="s">
        <v>105</v>
      </c>
      <c r="D136" s="260">
        <f>IFERROR(D79/D135,0)</f>
        <v>0</v>
      </c>
      <c r="E136" s="318"/>
      <c r="F136" s="318"/>
      <c r="G136" s="318"/>
      <c r="H136" s="26"/>
      <c r="I136" s="26"/>
    </row>
    <row r="137" spans="1:10" ht="15" customHeight="1" thickBot="1" x14ac:dyDescent="0.3">
      <c r="A137" s="314"/>
      <c r="B137" s="314"/>
      <c r="C137" s="314"/>
      <c r="D137" s="314"/>
      <c r="E137" s="247"/>
      <c r="F137" s="256"/>
      <c r="H137" s="26"/>
      <c r="I137" s="26"/>
    </row>
    <row r="138" spans="1:10" ht="15" customHeight="1" thickBot="1" x14ac:dyDescent="0.3">
      <c r="A138" s="261"/>
      <c r="B138" s="261"/>
      <c r="C138" s="25" t="s">
        <v>106</v>
      </c>
      <c r="D138" s="31">
        <f>+D135+D132</f>
        <v>0</v>
      </c>
      <c r="E138" s="247"/>
      <c r="F138" s="256"/>
      <c r="H138" s="26"/>
      <c r="I138" s="26"/>
    </row>
    <row r="139" spans="1:10" x14ac:dyDescent="0.25">
      <c r="B139" s="259"/>
      <c r="C139" s="259"/>
      <c r="E139" s="247"/>
      <c r="F139" s="256"/>
      <c r="H139" s="26"/>
      <c r="I139" s="26"/>
    </row>
    <row r="140" spans="1:10" ht="45" customHeight="1" x14ac:dyDescent="0.25">
      <c r="B140" s="375" t="str">
        <f>IF(AND($D$85=0,$D$138=0),"",
IF($D$85&lt;&gt;$D$138,"Les totaux des sections B- STRUCTURE DE FINANCEMENT (Total financement - case D85) et C- DEVIS DÉTAILLE DE MISE EN MARCHÉ - POUR LE QUÉBEC (Total des dépenses prévisionnelles - case D138) doivent être égaux",
IF(AND($D$85&lt;&gt;0,$D$138=0),"Les totaux des sections B- STRUCTURE DE FINANCEMENT (Total financement - case D85) et C- DEVIS DÉTAILLE DE MISE EN MARCHÉ - POUR LE QUÉBEC (Total des dépenses prévisionnelles - case D138) doivent être égaux",
IF(AND($D$85=0,$D$138&lt;&gt;0),"Les totaux des sections B- STRUCTURE DE FINANCEMENT (Total financement - case D85) et C- DEVIS DÉTAILLE DE MISE EN MARCHÉ - POUR LE QUÉBEC (Total des dépenses prévisionnelles - case D138) doivent être égaux",""))))</f>
        <v/>
      </c>
      <c r="C140" s="375"/>
      <c r="D140" s="375"/>
      <c r="E140" s="381" t="str">
        <f>IF(B140="Les totaux des sections B- STRUCTURE DE FINANCEMENT (Total financement - case D85) et C- DEVIS DÉTAILLE DE MISE EN MARCHÉ - POUR LE QUÉBEC (Total des dépenses prévisionnelles - case D138) doivent être égaux","ATTENTION! VÉRIFIEZ LES TOTAUX","")</f>
        <v/>
      </c>
      <c r="F140" s="381"/>
      <c r="G140" s="381"/>
      <c r="H140" s="262"/>
      <c r="I140" s="26"/>
      <c r="J140" s="248"/>
    </row>
    <row r="141" spans="1:10" ht="11.1" customHeight="1" x14ac:dyDescent="0.25">
      <c r="F141" s="256"/>
    </row>
    <row r="142" spans="1:10" ht="18.75" x14ac:dyDescent="0.25">
      <c r="A142" s="295" t="s">
        <v>107</v>
      </c>
      <c r="B142" s="295"/>
      <c r="C142" s="295"/>
      <c r="D142" s="295"/>
      <c r="E142" s="295"/>
      <c r="F142" s="295"/>
      <c r="G142" s="295"/>
      <c r="H142" s="295"/>
      <c r="I142" s="23"/>
      <c r="J142" s="256"/>
    </row>
    <row r="144" spans="1:10" ht="18.75" x14ac:dyDescent="0.25">
      <c r="B144" s="296" t="s">
        <v>108</v>
      </c>
      <c r="C144" s="296"/>
      <c r="D144" s="296"/>
      <c r="E144" s="296"/>
      <c r="F144" s="296"/>
      <c r="G144" s="296"/>
      <c r="H144" s="296"/>
      <c r="I144" s="296"/>
    </row>
    <row r="145" spans="2:9" ht="15.75" thickBot="1" x14ac:dyDescent="0.3">
      <c r="I145" s="227" t="s">
        <v>109</v>
      </c>
    </row>
    <row r="146" spans="2:9" ht="15.75" thickBot="1" x14ac:dyDescent="0.3">
      <c r="B146" s="227" t="s">
        <v>110</v>
      </c>
      <c r="C146" s="332"/>
      <c r="D146" s="334"/>
      <c r="E146" s="335" t="s">
        <v>280</v>
      </c>
      <c r="F146" s="336"/>
      <c r="G146" s="14"/>
      <c r="H146" s="26" t="s">
        <v>111</v>
      </c>
      <c r="I146" s="5"/>
    </row>
    <row r="147" spans="2:9" ht="15.75" thickBot="1" x14ac:dyDescent="0.3">
      <c r="B147" s="227"/>
      <c r="C147" s="226"/>
      <c r="D147" s="226"/>
      <c r="E147" s="26"/>
      <c r="F147" s="26"/>
      <c r="H147" s="26"/>
    </row>
    <row r="148" spans="2:9" ht="15.75" thickBot="1" x14ac:dyDescent="0.3">
      <c r="B148" s="227" t="s">
        <v>112</v>
      </c>
      <c r="C148" s="332"/>
      <c r="D148" s="334"/>
      <c r="E148" s="335" t="s">
        <v>280</v>
      </c>
      <c r="F148" s="336"/>
      <c r="G148" s="4"/>
      <c r="H148" s="26" t="s">
        <v>111</v>
      </c>
      <c r="I148" s="5"/>
    </row>
    <row r="149" spans="2:9" ht="15.75" thickBot="1" x14ac:dyDescent="0.3">
      <c r="B149" s="227"/>
      <c r="C149" s="226"/>
      <c r="D149" s="226"/>
      <c r="E149" s="26"/>
      <c r="F149" s="26"/>
      <c r="H149" s="26"/>
    </row>
    <row r="150" spans="2:9" ht="15.75" thickBot="1" x14ac:dyDescent="0.3">
      <c r="B150" s="227" t="s">
        <v>113</v>
      </c>
      <c r="C150" s="332"/>
      <c r="D150" s="334"/>
      <c r="E150" s="335" t="s">
        <v>280</v>
      </c>
      <c r="F150" s="336"/>
      <c r="G150" s="21"/>
      <c r="H150" s="26" t="s">
        <v>111</v>
      </c>
      <c r="I150" s="5"/>
    </row>
    <row r="151" spans="2:9" x14ac:dyDescent="0.25">
      <c r="E151" s="337" t="s">
        <v>114</v>
      </c>
      <c r="F151" s="337"/>
      <c r="G151" s="337"/>
      <c r="H151" s="235"/>
      <c r="I151" s="235"/>
    </row>
    <row r="155" spans="2:9" ht="18.75" x14ac:dyDescent="0.25">
      <c r="B155" s="296" t="s">
        <v>115</v>
      </c>
      <c r="C155" s="296"/>
      <c r="D155" s="296"/>
      <c r="E155" s="296"/>
      <c r="F155" s="296"/>
      <c r="G155" s="296"/>
      <c r="H155" s="296"/>
      <c r="I155" s="296"/>
    </row>
    <row r="156" spans="2:9" ht="15.75" thickBot="1" x14ac:dyDescent="0.3"/>
    <row r="157" spans="2:9" ht="15.75" thickBot="1" x14ac:dyDescent="0.3">
      <c r="B157" s="22" t="s">
        <v>116</v>
      </c>
      <c r="E157" s="332"/>
      <c r="F157" s="333"/>
      <c r="G157" s="333"/>
      <c r="H157" s="333"/>
      <c r="I157" s="334"/>
    </row>
    <row r="158" spans="2:9" ht="15.75" thickBot="1" x14ac:dyDescent="0.3">
      <c r="E158" s="226"/>
      <c r="F158" s="226"/>
      <c r="G158" s="226"/>
      <c r="H158" s="226"/>
      <c r="I158" s="226"/>
    </row>
    <row r="159" spans="2:9" ht="15.75" thickBot="1" x14ac:dyDescent="0.3">
      <c r="B159" s="22" t="s">
        <v>117</v>
      </c>
      <c r="E159" s="332"/>
      <c r="F159" s="333"/>
      <c r="G159" s="333"/>
      <c r="H159" s="333"/>
      <c r="I159" s="334"/>
    </row>
    <row r="160" spans="2:9" ht="15.75" thickBot="1" x14ac:dyDescent="0.3">
      <c r="E160" s="226"/>
      <c r="F160" s="226"/>
      <c r="G160" s="226"/>
      <c r="H160" s="226"/>
      <c r="I160" s="226"/>
    </row>
    <row r="161" spans="2:11" ht="15.75" thickBot="1" x14ac:dyDescent="0.3">
      <c r="B161" s="22" t="s">
        <v>118</v>
      </c>
      <c r="E161" s="332"/>
      <c r="F161" s="333"/>
      <c r="G161" s="333"/>
      <c r="H161" s="333"/>
      <c r="I161" s="334"/>
    </row>
    <row r="162" spans="2:11" ht="15.75" thickBot="1" x14ac:dyDescent="0.3">
      <c r="E162" s="226"/>
      <c r="F162" s="226"/>
      <c r="G162" s="226"/>
      <c r="H162" s="226"/>
      <c r="I162" s="226"/>
    </row>
    <row r="163" spans="2:11" ht="15.75" thickBot="1" x14ac:dyDescent="0.3">
      <c r="B163" s="22" t="s">
        <v>119</v>
      </c>
      <c r="E163" s="332"/>
      <c r="F163" s="333"/>
      <c r="G163" s="333"/>
      <c r="H163" s="333"/>
      <c r="I163" s="334"/>
    </row>
    <row r="164" spans="2:11" x14ac:dyDescent="0.25">
      <c r="F164" s="227"/>
      <c r="G164" s="227"/>
      <c r="H164" s="227"/>
      <c r="I164" s="227"/>
      <c r="J164" s="227"/>
      <c r="K164" s="227"/>
    </row>
    <row r="167" spans="2:11" ht="18.75" x14ac:dyDescent="0.25">
      <c r="B167" s="296" t="s">
        <v>120</v>
      </c>
      <c r="C167" s="296"/>
      <c r="D167" s="296"/>
      <c r="E167" s="296"/>
      <c r="F167" s="296"/>
      <c r="G167" s="296"/>
      <c r="H167" s="296"/>
      <c r="I167" s="296"/>
    </row>
    <row r="168" spans="2:11" ht="18.75" x14ac:dyDescent="0.25">
      <c r="B168" s="217"/>
      <c r="C168" s="217"/>
    </row>
    <row r="169" spans="2:11" ht="18.75" x14ac:dyDescent="0.25">
      <c r="B169" s="263" t="s">
        <v>121</v>
      </c>
      <c r="C169" s="263" t="s">
        <v>122</v>
      </c>
    </row>
    <row r="170" spans="2:11" ht="15.75" thickBot="1" x14ac:dyDescent="0.3"/>
    <row r="171" spans="2:11" ht="15.75" thickBot="1" x14ac:dyDescent="0.3">
      <c r="B171" s="6"/>
      <c r="C171" s="4"/>
    </row>
    <row r="172" spans="2:11" ht="15.75" thickBot="1" x14ac:dyDescent="0.3"/>
    <row r="173" spans="2:11" ht="15.75" thickBot="1" x14ac:dyDescent="0.3">
      <c r="B173" s="6"/>
      <c r="C173" s="4"/>
    </row>
    <row r="174" spans="2:11" ht="15.75" thickBot="1" x14ac:dyDescent="0.3"/>
    <row r="175" spans="2:11" ht="15.75" thickBot="1" x14ac:dyDescent="0.3">
      <c r="B175" s="6"/>
      <c r="C175" s="4"/>
    </row>
    <row r="176" spans="2:11" ht="15.75" thickBot="1" x14ac:dyDescent="0.3"/>
    <row r="177" spans="2:11" ht="15.75" thickBot="1" x14ac:dyDescent="0.3">
      <c r="B177" s="26" t="s">
        <v>123</v>
      </c>
      <c r="C177" s="264">
        <f>SUM(C171+C173+C175)</f>
        <v>0</v>
      </c>
    </row>
    <row r="178" spans="2:11" x14ac:dyDescent="0.25">
      <c r="D178" s="265"/>
    </row>
    <row r="179" spans="2:11" ht="14.25" customHeight="1" x14ac:dyDescent="0.25"/>
    <row r="180" spans="2:11" ht="14.25" customHeight="1" x14ac:dyDescent="0.25"/>
    <row r="181" spans="2:11" ht="18.75" x14ac:dyDescent="0.25">
      <c r="B181" s="296" t="s">
        <v>124</v>
      </c>
      <c r="C181" s="296"/>
      <c r="D181" s="296"/>
      <c r="E181" s="296"/>
      <c r="F181" s="296"/>
      <c r="G181" s="296"/>
      <c r="H181" s="296"/>
      <c r="I181" s="296"/>
    </row>
    <row r="182" spans="2:11" ht="15.75" thickBot="1" x14ac:dyDescent="0.3"/>
    <row r="183" spans="2:11" ht="15.75" thickBot="1" x14ac:dyDescent="0.3">
      <c r="B183" s="22" t="s">
        <v>125</v>
      </c>
      <c r="E183" s="332"/>
      <c r="F183" s="333"/>
      <c r="G183" s="333"/>
      <c r="H183" s="333"/>
      <c r="I183" s="334"/>
    </row>
    <row r="184" spans="2:11" ht="15.75" thickBot="1" x14ac:dyDescent="0.3">
      <c r="E184" s="226"/>
      <c r="F184" s="226"/>
      <c r="G184" s="226"/>
      <c r="H184" s="226"/>
      <c r="I184" s="226"/>
    </row>
    <row r="185" spans="2:11" ht="15.75" thickBot="1" x14ac:dyDescent="0.3">
      <c r="B185" s="266" t="s">
        <v>126</v>
      </c>
      <c r="E185" s="332"/>
      <c r="F185" s="333"/>
      <c r="G185" s="333"/>
      <c r="H185" s="333"/>
      <c r="I185" s="334"/>
    </row>
    <row r="186" spans="2:11" x14ac:dyDescent="0.25">
      <c r="E186" s="226"/>
      <c r="F186" s="226"/>
      <c r="G186" s="226"/>
      <c r="H186" s="226"/>
      <c r="I186" s="226"/>
    </row>
    <row r="187" spans="2:11" x14ac:dyDescent="0.25">
      <c r="F187" s="226"/>
      <c r="G187" s="226"/>
      <c r="H187" s="226"/>
      <c r="I187" s="226"/>
      <c r="J187" s="226"/>
      <c r="K187" s="226"/>
    </row>
    <row r="188" spans="2:11" ht="18.75" x14ac:dyDescent="0.25">
      <c r="B188" s="296" t="s">
        <v>127</v>
      </c>
      <c r="C188" s="296"/>
      <c r="D188" s="296"/>
      <c r="E188" s="296"/>
      <c r="F188" s="296"/>
      <c r="G188" s="296"/>
      <c r="H188" s="296"/>
      <c r="I188" s="296"/>
      <c r="J188" s="226"/>
      <c r="K188" s="226"/>
    </row>
    <row r="189" spans="2:11" ht="15.75" thickBot="1" x14ac:dyDescent="0.3"/>
    <row r="190" spans="2:11" ht="15.75" thickBot="1" x14ac:dyDescent="0.3">
      <c r="B190" s="22" t="s">
        <v>128</v>
      </c>
      <c r="E190" s="332"/>
      <c r="F190" s="333"/>
      <c r="G190" s="333"/>
      <c r="H190" s="333"/>
      <c r="I190" s="334"/>
    </row>
    <row r="191" spans="2:11" ht="15.75" thickBot="1" x14ac:dyDescent="0.3">
      <c r="E191" s="226"/>
      <c r="F191" s="226"/>
      <c r="G191" s="226"/>
      <c r="H191" s="226"/>
      <c r="I191" s="226"/>
    </row>
    <row r="192" spans="2:11" ht="15.75" thickBot="1" x14ac:dyDescent="0.3">
      <c r="B192" s="22" t="s">
        <v>129</v>
      </c>
      <c r="E192" s="332"/>
      <c r="F192" s="333"/>
      <c r="G192" s="333"/>
      <c r="H192" s="333"/>
      <c r="I192" s="334"/>
    </row>
    <row r="193" spans="1:11" ht="15.75" thickBot="1" x14ac:dyDescent="0.3">
      <c r="E193" s="226"/>
      <c r="F193" s="226"/>
      <c r="G193" s="226"/>
      <c r="H193" s="226"/>
      <c r="I193" s="226"/>
    </row>
    <row r="194" spans="1:11" ht="15.75" thickBot="1" x14ac:dyDescent="0.3">
      <c r="B194" s="22" t="s">
        <v>130</v>
      </c>
      <c r="E194" s="332"/>
      <c r="F194" s="333"/>
      <c r="G194" s="333"/>
      <c r="H194" s="333"/>
      <c r="I194" s="334"/>
    </row>
    <row r="197" spans="1:11" ht="18.75" x14ac:dyDescent="0.25">
      <c r="A197" s="295" t="s">
        <v>131</v>
      </c>
      <c r="B197" s="295"/>
      <c r="C197" s="295"/>
      <c r="D197" s="295"/>
      <c r="E197" s="295"/>
      <c r="F197" s="295"/>
      <c r="G197" s="295"/>
      <c r="H197" s="295"/>
      <c r="I197" s="295"/>
    </row>
    <row r="198" spans="1:11" ht="15.75" thickBot="1" x14ac:dyDescent="0.3"/>
    <row r="199" spans="1:11" x14ac:dyDescent="0.25">
      <c r="B199" s="323"/>
      <c r="C199" s="324"/>
      <c r="D199" s="324"/>
      <c r="E199" s="324"/>
      <c r="F199" s="324"/>
      <c r="G199" s="324"/>
      <c r="H199" s="324"/>
      <c r="I199" s="325"/>
      <c r="J199" s="267"/>
      <c r="K199" s="267"/>
    </row>
    <row r="200" spans="1:11" x14ac:dyDescent="0.25">
      <c r="B200" s="326"/>
      <c r="C200" s="327"/>
      <c r="D200" s="327"/>
      <c r="E200" s="327"/>
      <c r="F200" s="327"/>
      <c r="G200" s="327"/>
      <c r="H200" s="327"/>
      <c r="I200" s="328"/>
      <c r="J200" s="267"/>
      <c r="K200" s="267"/>
    </row>
    <row r="201" spans="1:11" x14ac:dyDescent="0.25">
      <c r="B201" s="326"/>
      <c r="C201" s="327"/>
      <c r="D201" s="327"/>
      <c r="E201" s="327"/>
      <c r="F201" s="327"/>
      <c r="G201" s="327"/>
      <c r="H201" s="327"/>
      <c r="I201" s="328"/>
      <c r="J201" s="267"/>
      <c r="K201" s="267"/>
    </row>
    <row r="202" spans="1:11" x14ac:dyDescent="0.25">
      <c r="B202" s="326"/>
      <c r="C202" s="327"/>
      <c r="D202" s="327"/>
      <c r="E202" s="327"/>
      <c r="F202" s="327"/>
      <c r="G202" s="327"/>
      <c r="H202" s="327"/>
      <c r="I202" s="328"/>
      <c r="J202" s="267"/>
      <c r="K202" s="267"/>
    </row>
    <row r="203" spans="1:11" x14ac:dyDescent="0.25">
      <c r="B203" s="326"/>
      <c r="C203" s="327"/>
      <c r="D203" s="327"/>
      <c r="E203" s="327"/>
      <c r="F203" s="327"/>
      <c r="G203" s="327"/>
      <c r="H203" s="327"/>
      <c r="I203" s="328"/>
      <c r="J203" s="267"/>
      <c r="K203" s="267"/>
    </row>
    <row r="204" spans="1:11" x14ac:dyDescent="0.25">
      <c r="B204" s="326"/>
      <c r="C204" s="327"/>
      <c r="D204" s="327"/>
      <c r="E204" s="327"/>
      <c r="F204" s="327"/>
      <c r="G204" s="327"/>
      <c r="H204" s="327"/>
      <c r="I204" s="328"/>
      <c r="J204" s="267"/>
      <c r="K204" s="267"/>
    </row>
    <row r="205" spans="1:11" x14ac:dyDescent="0.25">
      <c r="B205" s="326"/>
      <c r="C205" s="327"/>
      <c r="D205" s="327"/>
      <c r="E205" s="327"/>
      <c r="F205" s="327"/>
      <c r="G205" s="327"/>
      <c r="H205" s="327"/>
      <c r="I205" s="328"/>
      <c r="J205" s="267"/>
      <c r="K205" s="267"/>
    </row>
    <row r="206" spans="1:11" x14ac:dyDescent="0.25">
      <c r="B206" s="326"/>
      <c r="C206" s="327"/>
      <c r="D206" s="327"/>
      <c r="E206" s="327"/>
      <c r="F206" s="327"/>
      <c r="G206" s="327"/>
      <c r="H206" s="327"/>
      <c r="I206" s="328"/>
      <c r="J206" s="267"/>
      <c r="K206" s="267"/>
    </row>
    <row r="207" spans="1:11" x14ac:dyDescent="0.25">
      <c r="B207" s="326"/>
      <c r="C207" s="327"/>
      <c r="D207" s="327"/>
      <c r="E207" s="327"/>
      <c r="F207" s="327"/>
      <c r="G207" s="327"/>
      <c r="H207" s="327"/>
      <c r="I207" s="328"/>
      <c r="J207" s="267"/>
      <c r="K207" s="267"/>
    </row>
    <row r="208" spans="1:11" x14ac:dyDescent="0.25">
      <c r="B208" s="326"/>
      <c r="C208" s="327"/>
      <c r="D208" s="327"/>
      <c r="E208" s="327"/>
      <c r="F208" s="327"/>
      <c r="G208" s="327"/>
      <c r="H208" s="327"/>
      <c r="I208" s="328"/>
      <c r="J208" s="267"/>
      <c r="K208" s="267"/>
    </row>
    <row r="209" spans="2:11" x14ac:dyDescent="0.25">
      <c r="B209" s="326"/>
      <c r="C209" s="327"/>
      <c r="D209" s="327"/>
      <c r="E209" s="327"/>
      <c r="F209" s="327"/>
      <c r="G209" s="327"/>
      <c r="H209" s="327"/>
      <c r="I209" s="328"/>
      <c r="J209" s="267"/>
      <c r="K209" s="267"/>
    </row>
    <row r="210" spans="2:11" x14ac:dyDescent="0.25">
      <c r="B210" s="326"/>
      <c r="C210" s="327"/>
      <c r="D210" s="327"/>
      <c r="E210" s="327"/>
      <c r="F210" s="327"/>
      <c r="G210" s="327"/>
      <c r="H210" s="327"/>
      <c r="I210" s="328"/>
      <c r="J210" s="267"/>
      <c r="K210" s="267"/>
    </row>
    <row r="211" spans="2:11" x14ac:dyDescent="0.25">
      <c r="B211" s="326"/>
      <c r="C211" s="327"/>
      <c r="D211" s="327"/>
      <c r="E211" s="327"/>
      <c r="F211" s="327"/>
      <c r="G211" s="327"/>
      <c r="H211" s="327"/>
      <c r="I211" s="328"/>
      <c r="J211" s="267"/>
      <c r="K211" s="267"/>
    </row>
    <row r="212" spans="2:11" ht="15.75" thickBot="1" x14ac:dyDescent="0.3">
      <c r="B212" s="329"/>
      <c r="C212" s="330"/>
      <c r="D212" s="330"/>
      <c r="E212" s="330"/>
      <c r="F212" s="330"/>
      <c r="G212" s="330"/>
      <c r="H212" s="330"/>
      <c r="I212" s="331"/>
      <c r="J212" s="267"/>
      <c r="K212" s="267"/>
    </row>
  </sheetData>
  <sheetProtection algorithmName="SHA-512" hashValue="4Q0PUgm/yxZHQacgsripTZze+UimfuoU+m8NKviW7oB7crPB1N3rKwZ+943uUjjka8HRBxibsKzplaxFMu/ldw==" saltValue="FfIXJD/kLA64ozT5kMRWbw==" spinCount="100000" sheet="1" objects="1" scenarios="1" selectLockedCells="1"/>
  <mergeCells count="97">
    <mergeCell ref="E140:G140"/>
    <mergeCell ref="E6:H6"/>
    <mergeCell ref="A17:E17"/>
    <mergeCell ref="C19:E19"/>
    <mergeCell ref="C21:E21"/>
    <mergeCell ref="C23:E23"/>
    <mergeCell ref="C9:E9"/>
    <mergeCell ref="C13:E13"/>
    <mergeCell ref="C15:E15"/>
    <mergeCell ref="C25:E25"/>
    <mergeCell ref="A26:F26"/>
    <mergeCell ref="C43:E43"/>
    <mergeCell ref="B85:C85"/>
    <mergeCell ref="B98:C98"/>
    <mergeCell ref="B78:C78"/>
    <mergeCell ref="C47:E47"/>
    <mergeCell ref="A28:E28"/>
    <mergeCell ref="C30:E30"/>
    <mergeCell ref="C32:E32"/>
    <mergeCell ref="C34:E34"/>
    <mergeCell ref="C41:E41"/>
    <mergeCell ref="A39:F39"/>
    <mergeCell ref="E183:I183"/>
    <mergeCell ref="C49:E49"/>
    <mergeCell ref="C53:E53"/>
    <mergeCell ref="B113:C113"/>
    <mergeCell ref="B114:C114"/>
    <mergeCell ref="B115:C115"/>
    <mergeCell ref="B80:C80"/>
    <mergeCell ref="B91:C91"/>
    <mergeCell ref="B94:C94"/>
    <mergeCell ref="A67:B67"/>
    <mergeCell ref="C67:E67"/>
    <mergeCell ref="B140:D140"/>
    <mergeCell ref="B87:D87"/>
    <mergeCell ref="B100:C100"/>
    <mergeCell ref="B118:C118"/>
    <mergeCell ref="B95:C95"/>
    <mergeCell ref="C46:E46"/>
    <mergeCell ref="A37:F37"/>
    <mergeCell ref="C45:E45"/>
    <mergeCell ref="C38:E38"/>
    <mergeCell ref="B122:C122"/>
    <mergeCell ref="B109:C109"/>
    <mergeCell ref="A42:E42"/>
    <mergeCell ref="C51:E51"/>
    <mergeCell ref="C55:G63"/>
    <mergeCell ref="B99:C99"/>
    <mergeCell ref="B79:C79"/>
    <mergeCell ref="B199:I212"/>
    <mergeCell ref="E190:I190"/>
    <mergeCell ref="E192:I192"/>
    <mergeCell ref="E194:I194"/>
    <mergeCell ref="E146:F146"/>
    <mergeCell ref="E148:F148"/>
    <mergeCell ref="E150:F150"/>
    <mergeCell ref="E151:G151"/>
    <mergeCell ref="E157:I157"/>
    <mergeCell ref="E159:I159"/>
    <mergeCell ref="E161:I161"/>
    <mergeCell ref="E163:I163"/>
    <mergeCell ref="E185:I185"/>
    <mergeCell ref="C146:D146"/>
    <mergeCell ref="C150:D150"/>
    <mergeCell ref="C148:D148"/>
    <mergeCell ref="B155:I155"/>
    <mergeCell ref="B77:E77"/>
    <mergeCell ref="B144:I144"/>
    <mergeCell ref="C36:E36"/>
    <mergeCell ref="B92:C92"/>
    <mergeCell ref="B107:C107"/>
    <mergeCell ref="B104:C104"/>
    <mergeCell ref="B93:C93"/>
    <mergeCell ref="A137:D137"/>
    <mergeCell ref="B112:C112"/>
    <mergeCell ref="B108:C108"/>
    <mergeCell ref="B96:C96"/>
    <mergeCell ref="E124:G125"/>
    <mergeCell ref="E135:G136"/>
    <mergeCell ref="B127:C127"/>
    <mergeCell ref="B123:C123"/>
    <mergeCell ref="A7:H7"/>
    <mergeCell ref="A76:H76"/>
    <mergeCell ref="A89:H89"/>
    <mergeCell ref="A142:H142"/>
    <mergeCell ref="A197:I197"/>
    <mergeCell ref="B167:I167"/>
    <mergeCell ref="B181:I181"/>
    <mergeCell ref="B188:I188"/>
    <mergeCell ref="B120:C120"/>
    <mergeCell ref="B121:C121"/>
    <mergeCell ref="B101:C101"/>
    <mergeCell ref="B102:C102"/>
    <mergeCell ref="B119:C119"/>
    <mergeCell ref="B97:C97"/>
    <mergeCell ref="B105:C105"/>
    <mergeCell ref="B106:C106"/>
  </mergeCells>
  <conditionalFormatting sqref="B87:D87">
    <cfRule type="containsText" dxfId="13" priority="3" operator="containsText" text="Les totaux des sections B- STRUCTURE DE FINANCEMENT (Total financement - case D85) et C- DEVIS DÉTAILLE DE MISE EN MARCHÉ - POUR LE QUÉBEC (Total des dépenses prévisionnelles - case D138) doivent être égaux">
      <formula>NOT(ISERROR(SEARCH("Les totaux des sections B- STRUCTURE DE FINANCEMENT (Total financement - case D85) et C- DEVIS DÉTAILLE DE MISE EN MARCHÉ - POUR LE QUÉBEC (Total des dépenses prévisionnelles - case D138) doivent être égaux",B87)))</formula>
    </cfRule>
  </conditionalFormatting>
  <conditionalFormatting sqref="B140:D140">
    <cfRule type="containsText" dxfId="12" priority="4" operator="containsText" text="Les totaux des sections B- STRUCTURE DE FINANCEMENT (Total financement - case D85) et C- DEVIS DÉTAILLE DE MISE EN MARCHÉ - POUR LE QUÉBEC (Total des dépenses prévisionnelles - case D138) doivent être égaux">
      <formula>NOT(ISERROR(SEARCH("Les totaux des sections B- STRUCTURE DE FINANCEMENT (Total financement - case D85) et C- DEVIS DÉTAILLE DE MISE EN MARCHÉ - POUR LE QUÉBEC (Total des dépenses prévisionnelles - case D138) doivent être égaux",B140)))</formula>
    </cfRule>
  </conditionalFormatting>
  <conditionalFormatting sqref="E124:G125">
    <cfRule type="containsText" dxfId="11" priority="2" operator="containsText" text="Les frais pour les projets numériques narratifs ne peuvent excéder 50% de l'aide.">
      <formula>NOT(ISERROR(SEARCH("Les frais pour les projets numériques narratifs ne peuvent excéder 50% de l'aide.",E124)))</formula>
    </cfRule>
  </conditionalFormatting>
  <conditionalFormatting sqref="E135:G136">
    <cfRule type="containsText" dxfId="10" priority="1" operator="containsText" text="L'aide octroyée ne peut être supérieure à 80% des frais admissibles.">
      <formula>NOT(ISERROR(SEARCH("L'aide octroyée ne peut être supérieure à 80% des frais admissibles.",E135)))</formula>
    </cfRule>
  </conditionalFormatting>
  <conditionalFormatting sqref="E140:G140">
    <cfRule type="containsText" dxfId="9" priority="7" operator="containsText" text="ATTENTION! VÉRIFIEZ LES TOTAUX">
      <formula>NOT(ISERROR(SEARCH("ATTENTION! VÉRIFIEZ LES TOTAUX",E140)))</formula>
    </cfRule>
  </conditionalFormatting>
  <dataValidations count="7">
    <dataValidation type="list" allowBlank="1" showInputMessage="1" showErrorMessage="1" sqref="C11" xr:uid="{DBA495C5-B106-4A3C-8872-2D7D578ED2F4}">
      <formula1>$J$123:$J$125</formula1>
    </dataValidation>
    <dataValidation type="list" allowBlank="1" showInputMessage="1" showErrorMessage="1" sqref="C45" xr:uid="{9EE8194F-2468-482A-AC14-A9D647675457}">
      <formula1>$J$127:$J$134</formula1>
    </dataValidation>
    <dataValidation type="list" allowBlank="1" showInputMessage="1" showErrorMessage="1" sqref="C73" xr:uid="{1E0200E0-4C2A-4A81-AB59-9F1D30798942}">
      <formula1>$J$117:$J$119</formula1>
    </dataValidation>
    <dataValidation type="list" allowBlank="1" showInputMessage="1" showErrorMessage="1" sqref="E80:E84" xr:uid="{0D7E258A-C762-4ACB-B603-8A6B9F6BEF17}">
      <formula1>$J$104:$J$106</formula1>
    </dataValidation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A28:E28" xr:uid="{A40BC5A1-F8A2-41FC-BC79-095D43BF0CCF}"/>
    <dataValidation type="whole" operator="greaterThan" allowBlank="1" showInputMessage="1" showErrorMessage="1" error="Inscrire le nombre de minutes seulement" sqref="C65" xr:uid="{F70EFB3C-FED4-4ED0-BA4D-74C2DBD21CAC}">
      <formula1>0</formula1>
    </dataValidation>
    <dataValidation type="whole" operator="lessThanOrEqual" allowBlank="1" showInputMessage="1" showErrorMessage="1" error="L'aide ne peut atteindre un montant supérieur à 10 000 $._x000a_" sqref="D79" xr:uid="{CFF2C988-2FC6-4A8F-9764-32406E3E7960}">
      <formula1>A79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7CE3-7C78-48A2-B12A-72DAEA3D8D46}">
  <sheetPr>
    <tabColor theme="8"/>
  </sheetPr>
  <dimension ref="A1:M119"/>
  <sheetViews>
    <sheetView workbookViewId="0">
      <selection activeCell="E46" sqref="E46"/>
    </sheetView>
  </sheetViews>
  <sheetFormatPr baseColWidth="10" defaultColWidth="11.42578125" defaultRowHeight="15" x14ac:dyDescent="0.25"/>
  <cols>
    <col min="1" max="1" width="7.5703125" style="22" customWidth="1"/>
    <col min="2" max="2" width="37" style="22" customWidth="1"/>
    <col min="3" max="3" width="22.5703125" style="22" customWidth="1"/>
    <col min="4" max="4" width="23.42578125" style="22" customWidth="1"/>
    <col min="5" max="6" width="19.5703125" style="22" customWidth="1"/>
    <col min="7" max="7" width="16.5703125" style="22" customWidth="1"/>
    <col min="8" max="8" width="24" style="22" customWidth="1"/>
    <col min="9" max="9" width="30" style="22" hidden="1" customWidth="1"/>
    <col min="10" max="16384" width="11.42578125" style="22"/>
  </cols>
  <sheetData>
    <row r="1" spans="1:13" ht="23.25" x14ac:dyDescent="0.35">
      <c r="A1" s="214"/>
      <c r="G1" s="215" t="s">
        <v>0</v>
      </c>
      <c r="I1" s="216" t="s">
        <v>132</v>
      </c>
    </row>
    <row r="2" spans="1:13" ht="21" customHeight="1" x14ac:dyDescent="0.35">
      <c r="A2" s="214"/>
      <c r="G2" s="215" t="s">
        <v>1</v>
      </c>
    </row>
    <row r="3" spans="1:13" ht="21" x14ac:dyDescent="0.25">
      <c r="A3" s="268"/>
      <c r="G3" s="218" t="s">
        <v>3</v>
      </c>
    </row>
    <row r="4" spans="1:13" ht="21" x14ac:dyDescent="0.3">
      <c r="A4" s="268"/>
      <c r="C4" s="412" t="s">
        <v>133</v>
      </c>
      <c r="D4" s="412"/>
      <c r="E4" s="412"/>
      <c r="F4" s="412"/>
      <c r="G4" s="412"/>
    </row>
    <row r="5" spans="1:13" x14ac:dyDescent="0.25">
      <c r="A5" s="219"/>
      <c r="G5" s="220" t="s">
        <v>134</v>
      </c>
    </row>
    <row r="6" spans="1:13" x14ac:dyDescent="0.25">
      <c r="A6" s="219"/>
    </row>
    <row r="7" spans="1:13" ht="18.75" x14ac:dyDescent="0.25">
      <c r="A7" s="295" t="s">
        <v>6</v>
      </c>
      <c r="B7" s="295"/>
      <c r="C7" s="295"/>
      <c r="D7" s="295"/>
      <c r="E7" s="295"/>
      <c r="F7" s="295"/>
      <c r="G7" s="295"/>
      <c r="H7" s="24"/>
    </row>
    <row r="8" spans="1:13" x14ac:dyDescent="0.25">
      <c r="B8" s="25" t="s">
        <v>7</v>
      </c>
      <c r="C8" s="413" t="str">
        <f>IF(ISBLANK('1B Dépôt (Étape production)'!C9),"",'1B Dépôt (Étape production)'!C9)</f>
        <v/>
      </c>
      <c r="D8" s="414"/>
      <c r="E8" s="415"/>
      <c r="G8" s="223"/>
    </row>
    <row r="9" spans="1:13" x14ac:dyDescent="0.25">
      <c r="B9" s="26"/>
    </row>
    <row r="10" spans="1:13" x14ac:dyDescent="0.25">
      <c r="B10" s="25" t="s">
        <v>8</v>
      </c>
      <c r="C10" s="269" t="str">
        <f>'1B Dépôt (Étape production)'!C11</f>
        <v>(veuillez choisir)</v>
      </c>
      <c r="D10" s="224"/>
      <c r="E10" s="225"/>
      <c r="G10" s="223"/>
      <c r="I10" s="225"/>
    </row>
    <row r="11" spans="1:13" x14ac:dyDescent="0.25">
      <c r="B11" s="27"/>
      <c r="C11" s="27"/>
      <c r="D11" s="229"/>
      <c r="I11" s="225"/>
      <c r="K11" s="230"/>
      <c r="L11" s="230"/>
      <c r="M11" s="230"/>
    </row>
    <row r="12" spans="1:13" x14ac:dyDescent="0.25">
      <c r="B12" s="25" t="s">
        <v>27</v>
      </c>
      <c r="C12" s="413" t="str">
        <f>IF(ISBLANK('1B Dépôt (Étape production)'!C43),"",'1B Dépôt (Étape production)'!C43)</f>
        <v/>
      </c>
      <c r="D12" s="414"/>
      <c r="E12" s="415"/>
      <c r="I12" s="230"/>
      <c r="K12" s="230"/>
      <c r="L12" s="230"/>
      <c r="M12" s="230"/>
    </row>
    <row r="13" spans="1:13" x14ac:dyDescent="0.25">
      <c r="B13" s="25"/>
      <c r="I13" s="230"/>
      <c r="K13" s="230"/>
      <c r="L13" s="230"/>
      <c r="M13" s="230"/>
    </row>
    <row r="14" spans="1:13" ht="16.350000000000001" customHeight="1" x14ac:dyDescent="0.25">
      <c r="B14" s="231" t="s">
        <v>28</v>
      </c>
      <c r="C14" s="422" t="str">
        <f>IF(ISBLANK('1B Dépôt (Étape production)'!C45),"",'1B Dépôt (Étape production)'!C45)</f>
        <v>(veuillez choisir)</v>
      </c>
      <c r="D14" s="423"/>
      <c r="E14" s="424"/>
      <c r="F14" s="232"/>
      <c r="G14" s="232"/>
      <c r="H14" s="270"/>
    </row>
    <row r="15" spans="1:13" ht="48" customHeight="1" x14ac:dyDescent="0.25">
      <c r="C15" s="425" t="s">
        <v>29</v>
      </c>
      <c r="D15" s="425"/>
      <c r="E15" s="425"/>
      <c r="F15" s="233"/>
    </row>
    <row r="16" spans="1:13" ht="15.6" customHeight="1" x14ac:dyDescent="0.25">
      <c r="B16" s="25"/>
    </row>
    <row r="17" spans="1:7" ht="30" x14ac:dyDescent="0.25">
      <c r="B17" s="28" t="s">
        <v>135</v>
      </c>
      <c r="C17" s="271" t="str">
        <f>IF(ISBLANK('1B Dépôt (Étape production)'!C69),"",'1B Dépôt (Étape production)'!C69)</f>
        <v/>
      </c>
    </row>
    <row r="18" spans="1:7" x14ac:dyDescent="0.25">
      <c r="B18" s="25"/>
      <c r="D18" s="25"/>
    </row>
    <row r="19" spans="1:7" ht="24" x14ac:dyDescent="0.25">
      <c r="B19" s="231" t="s">
        <v>136</v>
      </c>
      <c r="C19" s="292"/>
      <c r="D19" s="29" t="s">
        <v>39</v>
      </c>
      <c r="E19" s="195"/>
    </row>
    <row r="20" spans="1:7" x14ac:dyDescent="0.25">
      <c r="A20" s="239"/>
    </row>
    <row r="21" spans="1:7" ht="18.75" x14ac:dyDescent="0.3">
      <c r="A21" s="426" t="s">
        <v>42</v>
      </c>
      <c r="B21" s="426"/>
      <c r="C21" s="426"/>
      <c r="D21" s="426"/>
      <c r="E21" s="426"/>
      <c r="F21" s="426"/>
      <c r="G21" s="426"/>
    </row>
    <row r="22" spans="1:7" ht="30.75" thickBot="1" x14ac:dyDescent="0.35">
      <c r="A22" s="30"/>
      <c r="B22" s="240" t="s">
        <v>137</v>
      </c>
      <c r="E22" s="272" t="s">
        <v>138</v>
      </c>
      <c r="G22" s="225"/>
    </row>
    <row r="23" spans="1:7" ht="30.75" thickBot="1" x14ac:dyDescent="0.35">
      <c r="A23" s="30"/>
      <c r="B23" s="416" t="s">
        <v>44</v>
      </c>
      <c r="C23" s="417"/>
      <c r="D23" s="273" t="s">
        <v>45</v>
      </c>
      <c r="E23" s="273" t="s">
        <v>139</v>
      </c>
      <c r="F23" s="273" t="s">
        <v>140</v>
      </c>
      <c r="G23" s="274"/>
    </row>
    <row r="24" spans="1:7" x14ac:dyDescent="0.25">
      <c r="A24" s="213">
        <v>10000</v>
      </c>
      <c r="B24" s="418" t="s">
        <v>141</v>
      </c>
      <c r="C24" s="419"/>
      <c r="D24" s="275">
        <f>'1B Dépôt (Étape production)'!D79</f>
        <v>0</v>
      </c>
      <c r="E24" s="8"/>
      <c r="F24" s="276">
        <f>D24-E24</f>
        <v>0</v>
      </c>
      <c r="G24" s="225"/>
    </row>
    <row r="25" spans="1:7" ht="17.100000000000001" customHeight="1" x14ac:dyDescent="0.3">
      <c r="A25" s="30"/>
      <c r="B25" s="420" t="s">
        <v>49</v>
      </c>
      <c r="C25" s="421"/>
      <c r="D25" s="275">
        <f>'1B Dépôt (Étape production)'!D80</f>
        <v>0</v>
      </c>
      <c r="E25" s="8"/>
      <c r="F25" s="276">
        <f t="shared" ref="F25:F30" si="0">D25-E25</f>
        <v>0</v>
      </c>
    </row>
    <row r="26" spans="1:7" ht="17.100000000000001" customHeight="1" x14ac:dyDescent="0.3">
      <c r="A26" s="30"/>
      <c r="B26" s="277" t="s">
        <v>50</v>
      </c>
      <c r="C26" s="9"/>
      <c r="D26" s="275">
        <f>'1B Dépôt (Étape production)'!D81</f>
        <v>0</v>
      </c>
      <c r="E26" s="8"/>
      <c r="F26" s="276">
        <f t="shared" si="0"/>
        <v>0</v>
      </c>
    </row>
    <row r="27" spans="1:7" ht="17.100000000000001" customHeight="1" x14ac:dyDescent="0.3">
      <c r="A27" s="30"/>
      <c r="B27" s="277" t="s">
        <v>50</v>
      </c>
      <c r="C27" s="9"/>
      <c r="D27" s="275">
        <f>'1B Dépôt (Étape production)'!D82</f>
        <v>0</v>
      </c>
      <c r="E27" s="8"/>
      <c r="F27" s="276">
        <f t="shared" si="0"/>
        <v>0</v>
      </c>
    </row>
    <row r="28" spans="1:7" ht="17.100000000000001" customHeight="1" x14ac:dyDescent="0.3">
      <c r="A28" s="30"/>
      <c r="B28" s="277" t="s">
        <v>51</v>
      </c>
      <c r="C28" s="9"/>
      <c r="D28" s="275">
        <f>'1B Dépôt (Étape production)'!D83</f>
        <v>0</v>
      </c>
      <c r="E28" s="8"/>
      <c r="F28" s="276">
        <f t="shared" si="0"/>
        <v>0</v>
      </c>
    </row>
    <row r="29" spans="1:7" ht="17.100000000000001" customHeight="1" thickBot="1" x14ac:dyDescent="0.35">
      <c r="A29" s="30"/>
      <c r="B29" s="278" t="s">
        <v>52</v>
      </c>
      <c r="C29" s="10"/>
      <c r="D29" s="275">
        <f>'1B Dépôt (Étape production)'!D84</f>
        <v>0</v>
      </c>
      <c r="E29" s="8"/>
      <c r="F29" s="276">
        <f t="shared" si="0"/>
        <v>0</v>
      </c>
    </row>
    <row r="30" spans="1:7" ht="18.75" x14ac:dyDescent="0.3">
      <c r="A30" s="30"/>
      <c r="B30" s="346" t="s">
        <v>53</v>
      </c>
      <c r="C30" s="346"/>
      <c r="D30" s="276">
        <f>'1B Dépôt (Étape production)'!D85</f>
        <v>0</v>
      </c>
      <c r="E30" s="252">
        <f>SUM(E24:E29)</f>
        <v>0</v>
      </c>
      <c r="F30" s="276">
        <f t="shared" si="0"/>
        <v>0</v>
      </c>
    </row>
    <row r="31" spans="1:7" ht="12.6" customHeight="1" x14ac:dyDescent="0.3">
      <c r="A31" s="30"/>
      <c r="B31" s="25"/>
      <c r="C31" s="25"/>
      <c r="D31" s="293"/>
      <c r="E31" s="294"/>
      <c r="F31" s="293"/>
    </row>
    <row r="32" spans="1:7" ht="21.95" customHeight="1" x14ac:dyDescent="0.3">
      <c r="A32" s="30"/>
      <c r="B32" s="25"/>
      <c r="D32" s="411" t="str">
        <f>IF(AND(E30=0,E90=0),"",
IF(E30&lt;&gt;E90,"Les totaux des sections B-STRUCTURE DE FINANCEMENT (Total financement-case E30) et C-DEVIS DÉTAILLÉ DE MISE EN MARCHÉ - POUR LE QUÉBEC (Total des coûts réels-case E90) doivent être égaux",
IF(AND(E30&lt;&gt;0,E90=0),"Les totaux des sections B-STRUCTURE DE FINANCEMENT (Total financement-case E30) et C-DEVIS DÉTAILLÉ DE MISE EN MARCHÉ - POUR LE QUÉBEC (Total des coûts réels-case E90) doivent être égaux",
IF(AND(E30=0,E90&lt;&gt;0),"Les totaux des sections B-STRUCTURE DE FINANCEMENT (Total financement-case E30) et C-DEVIS DÉTAILLÉ DE MISE EN MARCHÉ - POUR LE QUÉBEC (Total des coûts réels-case E90) doivent être égaux",""))))</f>
        <v/>
      </c>
      <c r="E32" s="411"/>
      <c r="F32" s="411"/>
    </row>
    <row r="33" spans="1:9" ht="21.95" customHeight="1" x14ac:dyDescent="0.3">
      <c r="A33" s="30"/>
      <c r="B33" s="25"/>
      <c r="D33" s="411"/>
      <c r="E33" s="411"/>
      <c r="F33" s="411"/>
    </row>
    <row r="34" spans="1:9" ht="21.95" customHeight="1" x14ac:dyDescent="0.3">
      <c r="A34" s="30"/>
      <c r="B34" s="25"/>
      <c r="D34" s="279"/>
      <c r="E34" s="279"/>
      <c r="F34" s="279"/>
    </row>
    <row r="35" spans="1:9" ht="18.600000000000001" customHeight="1" x14ac:dyDescent="0.25">
      <c r="A35" s="295" t="s">
        <v>54</v>
      </c>
      <c r="B35" s="295"/>
      <c r="C35" s="295"/>
      <c r="D35" s="295"/>
      <c r="E35" s="295"/>
      <c r="F35" s="295"/>
      <c r="G35" s="295"/>
    </row>
    <row r="36" spans="1:9" ht="18.600000000000001" customHeight="1" thickBot="1" x14ac:dyDescent="0.3">
      <c r="A36" s="23"/>
      <c r="B36" s="25"/>
      <c r="E36" s="227"/>
      <c r="F36" s="227"/>
    </row>
    <row r="37" spans="1:9" ht="29.1" customHeight="1" thickBot="1" x14ac:dyDescent="0.3">
      <c r="A37" s="23"/>
      <c r="B37" s="369" t="s">
        <v>55</v>
      </c>
      <c r="C37" s="370"/>
      <c r="D37" s="241" t="s">
        <v>56</v>
      </c>
      <c r="E37" s="273" t="s">
        <v>142</v>
      </c>
      <c r="F37" s="241" t="s">
        <v>140</v>
      </c>
    </row>
    <row r="38" spans="1:9" ht="22.5" customHeight="1" x14ac:dyDescent="0.25">
      <c r="B38" s="409" t="s">
        <v>57</v>
      </c>
      <c r="C38" s="427"/>
      <c r="D38" s="275">
        <f>'1B Dépôt (Étape production)'!D92</f>
        <v>0</v>
      </c>
      <c r="E38" s="8"/>
      <c r="F38" s="276">
        <f>D38-E38</f>
        <v>0</v>
      </c>
    </row>
    <row r="39" spans="1:9" ht="22.5" customHeight="1" x14ac:dyDescent="0.25">
      <c r="B39" s="398" t="s">
        <v>58</v>
      </c>
      <c r="C39" s="399"/>
      <c r="D39" s="275">
        <f>'1B Dépôt (Étape production)'!D93</f>
        <v>0</v>
      </c>
      <c r="E39" s="8"/>
      <c r="F39" s="276">
        <f t="shared" ref="F39:F47" si="1">D39-E39</f>
        <v>0</v>
      </c>
    </row>
    <row r="40" spans="1:9" ht="24.75" customHeight="1" x14ac:dyDescent="0.25">
      <c r="B40" s="398" t="s">
        <v>59</v>
      </c>
      <c r="C40" s="399"/>
      <c r="D40" s="275">
        <f>'1B Dépôt (Étape production)'!D94</f>
        <v>0</v>
      </c>
      <c r="E40" s="8"/>
      <c r="F40" s="276">
        <f t="shared" si="1"/>
        <v>0</v>
      </c>
    </row>
    <row r="41" spans="1:9" ht="29.45" customHeight="1" x14ac:dyDescent="0.25">
      <c r="B41" s="398" t="s">
        <v>60</v>
      </c>
      <c r="C41" s="399"/>
      <c r="D41" s="275">
        <f>'1B Dépôt (Étape production)'!D95</f>
        <v>0</v>
      </c>
      <c r="E41" s="8"/>
      <c r="F41" s="276">
        <f t="shared" si="1"/>
        <v>0</v>
      </c>
    </row>
    <row r="42" spans="1:9" ht="14.45" customHeight="1" x14ac:dyDescent="0.25">
      <c r="B42" s="398" t="s">
        <v>61</v>
      </c>
      <c r="C42" s="399"/>
      <c r="D42" s="275">
        <f>'1B Dépôt (Étape production)'!D96</f>
        <v>0</v>
      </c>
      <c r="E42" s="8"/>
      <c r="F42" s="276">
        <f t="shared" si="1"/>
        <v>0</v>
      </c>
    </row>
    <row r="43" spans="1:9" ht="27.6" customHeight="1" x14ac:dyDescent="0.25">
      <c r="B43" s="404" t="s">
        <v>62</v>
      </c>
      <c r="C43" s="428"/>
      <c r="D43" s="275">
        <f>'1B Dépôt (Étape production)'!D97</f>
        <v>0</v>
      </c>
      <c r="E43" s="8"/>
      <c r="F43" s="276">
        <f t="shared" si="1"/>
        <v>0</v>
      </c>
    </row>
    <row r="44" spans="1:9" ht="23.25" customHeight="1" x14ac:dyDescent="0.25">
      <c r="B44" s="404" t="s">
        <v>63</v>
      </c>
      <c r="C44" s="428"/>
      <c r="D44" s="275">
        <f>'1B Dépôt (Étape production)'!D98</f>
        <v>0</v>
      </c>
      <c r="E44" s="8"/>
      <c r="F44" s="276">
        <f t="shared" si="1"/>
        <v>0</v>
      </c>
    </row>
    <row r="45" spans="1:9" ht="14.45" customHeight="1" x14ac:dyDescent="0.25">
      <c r="B45" s="363" t="s">
        <v>64</v>
      </c>
      <c r="C45" s="364"/>
      <c r="D45" s="275">
        <f>'1B Dépôt (Étape production)'!D99</f>
        <v>0</v>
      </c>
      <c r="E45" s="8"/>
      <c r="F45" s="276">
        <f t="shared" si="1"/>
        <v>0</v>
      </c>
    </row>
    <row r="46" spans="1:9" ht="14.45" customHeight="1" x14ac:dyDescent="0.25">
      <c r="B46" s="363" t="s">
        <v>65</v>
      </c>
      <c r="C46" s="364"/>
      <c r="D46" s="275">
        <f>'1B Dépôt (Étape production)'!D100</f>
        <v>0</v>
      </c>
      <c r="E46" s="8"/>
      <c r="F46" s="276">
        <f t="shared" si="1"/>
        <v>0</v>
      </c>
    </row>
    <row r="47" spans="1:9" ht="30" customHeight="1" x14ac:dyDescent="0.25">
      <c r="B47" s="363" t="s">
        <v>66</v>
      </c>
      <c r="C47" s="364"/>
      <c r="D47" s="275">
        <f>'1B Dépôt (Étape production)'!D101</f>
        <v>0</v>
      </c>
      <c r="E47" s="8"/>
      <c r="F47" s="276">
        <f t="shared" si="1"/>
        <v>0</v>
      </c>
    </row>
    <row r="48" spans="1:9" ht="15.6" customHeight="1" x14ac:dyDescent="0.25">
      <c r="B48" s="301" t="s">
        <v>67</v>
      </c>
      <c r="C48" s="301"/>
      <c r="D48" s="280">
        <f>'1B Dépôt (Étape production)'!D102</f>
        <v>0</v>
      </c>
      <c r="E48" s="249">
        <f>SUM(E38:E47)</f>
        <v>0</v>
      </c>
      <c r="F48" s="280">
        <f t="shared" ref="F48" si="2">D48-E48</f>
        <v>0</v>
      </c>
      <c r="G48" s="281"/>
      <c r="H48" s="281"/>
      <c r="I48" s="281"/>
    </row>
    <row r="49" spans="2:7" ht="15" customHeight="1" thickBot="1" x14ac:dyDescent="0.3">
      <c r="C49" s="25"/>
    </row>
    <row r="50" spans="2:7" ht="29.45" customHeight="1" thickBot="1" x14ac:dyDescent="0.3">
      <c r="B50" s="310" t="s">
        <v>68</v>
      </c>
      <c r="C50" s="311"/>
      <c r="D50" s="241" t="s">
        <v>56</v>
      </c>
      <c r="E50" s="273" t="s">
        <v>142</v>
      </c>
      <c r="F50" s="241" t="s">
        <v>140</v>
      </c>
    </row>
    <row r="51" spans="2:7" ht="29.1" customHeight="1" x14ac:dyDescent="0.25">
      <c r="B51" s="304" t="s">
        <v>69</v>
      </c>
      <c r="C51" s="305"/>
      <c r="D51" s="275">
        <f>'1B Dépôt (Étape production)'!D105</f>
        <v>0</v>
      </c>
      <c r="E51" s="8"/>
      <c r="F51" s="276">
        <f>D51-E51</f>
        <v>0</v>
      </c>
    </row>
    <row r="52" spans="2:7" ht="15" customHeight="1" x14ac:dyDescent="0.25">
      <c r="B52" s="306" t="s">
        <v>71</v>
      </c>
      <c r="C52" s="307"/>
      <c r="D52" s="275">
        <f>'1B Dépôt (Étape production)'!D106</f>
        <v>0</v>
      </c>
      <c r="E52" s="8"/>
      <c r="F52" s="276">
        <f t="shared" ref="F52:F55" si="3">D52-E52</f>
        <v>0</v>
      </c>
    </row>
    <row r="53" spans="2:7" ht="44.45" customHeight="1" x14ac:dyDescent="0.25">
      <c r="B53" s="306" t="s">
        <v>73</v>
      </c>
      <c r="C53" s="307"/>
      <c r="D53" s="275">
        <f>'1B Dépôt (Étape production)'!D107</f>
        <v>0</v>
      </c>
      <c r="E53" s="8"/>
      <c r="F53" s="276">
        <f t="shared" si="3"/>
        <v>0</v>
      </c>
    </row>
    <row r="54" spans="2:7" ht="29.1" customHeight="1" x14ac:dyDescent="0.25">
      <c r="B54" s="306" t="s">
        <v>74</v>
      </c>
      <c r="C54" s="307"/>
      <c r="D54" s="275">
        <f>'1B Dépôt (Étape production)'!D108</f>
        <v>0</v>
      </c>
      <c r="E54" s="8"/>
      <c r="F54" s="276">
        <f t="shared" si="3"/>
        <v>0</v>
      </c>
    </row>
    <row r="55" spans="2:7" ht="16.350000000000001" customHeight="1" x14ac:dyDescent="0.25">
      <c r="B55" s="363" t="s">
        <v>75</v>
      </c>
      <c r="C55" s="364"/>
      <c r="D55" s="275">
        <f>'1B Dépôt (Étape production)'!D109</f>
        <v>0</v>
      </c>
      <c r="E55" s="8"/>
      <c r="F55" s="276">
        <f t="shared" si="3"/>
        <v>0</v>
      </c>
    </row>
    <row r="56" spans="2:7" ht="14.45" customHeight="1" x14ac:dyDescent="0.25">
      <c r="C56" s="25" t="s">
        <v>76</v>
      </c>
      <c r="D56" s="276">
        <f>'1B Dépôt (Étape production)'!D110</f>
        <v>0</v>
      </c>
      <c r="E56" s="252">
        <f>SUM(E51:E55)</f>
        <v>0</v>
      </c>
      <c r="F56" s="276">
        <f t="shared" ref="F56" si="4">D56-E56</f>
        <v>0</v>
      </c>
    </row>
    <row r="57" spans="2:7" ht="14.45" customHeight="1" thickBot="1" x14ac:dyDescent="0.3">
      <c r="C57" s="25"/>
      <c r="D57" s="25"/>
      <c r="E57" s="25"/>
      <c r="F57" s="25"/>
      <c r="G57" s="25"/>
    </row>
    <row r="58" spans="2:7" ht="14.45" customHeight="1" thickBot="1" x14ac:dyDescent="0.3">
      <c r="B58" s="315" t="s">
        <v>77</v>
      </c>
      <c r="C58" s="316"/>
      <c r="D58" s="242" t="s">
        <v>56</v>
      </c>
      <c r="E58" s="273" t="s">
        <v>142</v>
      </c>
      <c r="F58" s="241" t="s">
        <v>140</v>
      </c>
    </row>
    <row r="59" spans="2:7" ht="46.5" customHeight="1" x14ac:dyDescent="0.25">
      <c r="B59" s="304" t="s">
        <v>143</v>
      </c>
      <c r="C59" s="305"/>
      <c r="D59" s="276">
        <f>'1B Dépôt (Étape production)'!D113</f>
        <v>0</v>
      </c>
      <c r="E59" s="8"/>
      <c r="F59" s="276">
        <f>D59-E59</f>
        <v>0</v>
      </c>
    </row>
    <row r="60" spans="2:7" ht="31.5" customHeight="1" x14ac:dyDescent="0.25">
      <c r="B60" s="363" t="s">
        <v>79</v>
      </c>
      <c r="C60" s="364"/>
      <c r="D60" s="276">
        <f>'1B Dépôt (Étape production)'!D114</f>
        <v>0</v>
      </c>
      <c r="E60" s="8"/>
      <c r="F60" s="276">
        <f t="shared" ref="F60:F61" si="5">D60-E60</f>
        <v>0</v>
      </c>
    </row>
    <row r="61" spans="2:7" ht="14.45" customHeight="1" thickBot="1" x14ac:dyDescent="0.3">
      <c r="B61" s="365" t="s">
        <v>80</v>
      </c>
      <c r="C61" s="366"/>
      <c r="D61" s="276">
        <f>'1B Dépôt (Étape production)'!D115</f>
        <v>0</v>
      </c>
      <c r="E61" s="8"/>
      <c r="F61" s="276">
        <f t="shared" si="5"/>
        <v>0</v>
      </c>
    </row>
    <row r="62" spans="2:7" ht="14.45" customHeight="1" x14ac:dyDescent="0.3">
      <c r="B62" s="30"/>
      <c r="C62" s="25" t="s">
        <v>81</v>
      </c>
      <c r="D62" s="276">
        <f>'1B Dépôt (Étape production)'!D116</f>
        <v>0</v>
      </c>
      <c r="E62" s="252">
        <f>SUM(E59:E61)</f>
        <v>0</v>
      </c>
      <c r="F62" s="276">
        <f t="shared" ref="F62" si="6">D62-E62</f>
        <v>0</v>
      </c>
    </row>
    <row r="63" spans="2:7" ht="14.45" customHeight="1" thickBot="1" x14ac:dyDescent="0.3">
      <c r="C63" s="25"/>
    </row>
    <row r="64" spans="2:7" ht="29.1" customHeight="1" thickBot="1" x14ac:dyDescent="0.3">
      <c r="B64" s="378" t="s">
        <v>82</v>
      </c>
      <c r="C64" s="408"/>
      <c r="D64" s="273" t="s">
        <v>56</v>
      </c>
      <c r="E64" s="241" t="s">
        <v>142</v>
      </c>
      <c r="F64" s="241" t="s">
        <v>140</v>
      </c>
      <c r="G64" s="225"/>
    </row>
    <row r="65" spans="2:9" ht="27" customHeight="1" x14ac:dyDescent="0.25">
      <c r="B65" s="409" t="s">
        <v>84</v>
      </c>
      <c r="C65" s="410"/>
      <c r="D65" s="280">
        <f>'1B Dépôt (Étape production)'!D119</f>
        <v>0</v>
      </c>
      <c r="E65" s="7"/>
      <c r="F65" s="276">
        <f>D65-E65</f>
        <v>0</v>
      </c>
    </row>
    <row r="66" spans="2:9" ht="27" customHeight="1" x14ac:dyDescent="0.25">
      <c r="B66" s="398" t="s">
        <v>86</v>
      </c>
      <c r="C66" s="400"/>
      <c r="D66" s="280">
        <f>'1B Dépôt (Étape production)'!D120</f>
        <v>0</v>
      </c>
      <c r="E66" s="7"/>
      <c r="F66" s="276">
        <f t="shared" ref="F66:F67" si="7">D66-E66</f>
        <v>0</v>
      </c>
    </row>
    <row r="67" spans="2:9" ht="18" customHeight="1" x14ac:dyDescent="0.25">
      <c r="B67" s="398" t="s">
        <v>87</v>
      </c>
      <c r="C67" s="400"/>
      <c r="D67" s="276">
        <f>'1B Dépôt (Étape production)'!D121</f>
        <v>0</v>
      </c>
      <c r="E67" s="7"/>
      <c r="F67" s="276">
        <f t="shared" si="7"/>
        <v>0</v>
      </c>
    </row>
    <row r="68" spans="2:9" ht="18" customHeight="1" x14ac:dyDescent="0.25">
      <c r="B68" s="404" t="s">
        <v>88</v>
      </c>
      <c r="C68" s="405"/>
      <c r="D68" s="276">
        <f>'1B Dépôt (Étape production)'!D122</f>
        <v>0</v>
      </c>
      <c r="E68" s="7"/>
      <c r="F68" s="276">
        <f t="shared" ref="F68:F70" si="8">D68-E68</f>
        <v>0</v>
      </c>
    </row>
    <row r="69" spans="2:9" ht="18" customHeight="1" x14ac:dyDescent="0.25">
      <c r="B69" s="404" t="s">
        <v>89</v>
      </c>
      <c r="C69" s="405"/>
      <c r="D69" s="276">
        <f>'1B Dépôt (Étape production)'!D123</f>
        <v>0</v>
      </c>
      <c r="E69" s="7"/>
      <c r="F69" s="276">
        <f t="shared" si="8"/>
        <v>0</v>
      </c>
    </row>
    <row r="70" spans="2:9" ht="14.45" customHeight="1" x14ac:dyDescent="0.25">
      <c r="C70" s="25" t="s">
        <v>90</v>
      </c>
      <c r="D70" s="276">
        <f>'1B Dépôt (Étape production)'!D124</f>
        <v>0</v>
      </c>
      <c r="E70" s="282">
        <f>SUM(E65:E69)</f>
        <v>0</v>
      </c>
      <c r="F70" s="276">
        <f t="shared" si="8"/>
        <v>0</v>
      </c>
      <c r="G70" s="318" t="str">
        <f>IF(E71&gt;50%,"Les frais pour les projets numériques narratifs ne peuvent excéder 50% de l'aide.","")</f>
        <v/>
      </c>
      <c r="H70" s="318"/>
    </row>
    <row r="71" spans="2:9" ht="14.45" customHeight="1" x14ac:dyDescent="0.25">
      <c r="C71" s="25" t="s">
        <v>92</v>
      </c>
      <c r="D71" s="254">
        <f>'1B Dépôt (Étape production)'!D125</f>
        <v>0</v>
      </c>
      <c r="E71" s="254">
        <f>IFERROR(E70/E24,0)</f>
        <v>0</v>
      </c>
      <c r="G71" s="318"/>
      <c r="H71" s="318"/>
    </row>
    <row r="72" spans="2:9" ht="15" customHeight="1" thickBot="1" x14ac:dyDescent="0.3">
      <c r="H72" s="26"/>
    </row>
    <row r="73" spans="2:9" ht="15.75" thickBot="1" x14ac:dyDescent="0.3">
      <c r="B73" s="406" t="s">
        <v>94</v>
      </c>
      <c r="C73" s="407"/>
      <c r="D73" s="241" t="s">
        <v>56</v>
      </c>
      <c r="E73" s="273" t="s">
        <v>142</v>
      </c>
      <c r="F73" s="241" t="s">
        <v>140</v>
      </c>
      <c r="H73" s="26"/>
    </row>
    <row r="74" spans="2:9" x14ac:dyDescent="0.25">
      <c r="B74" s="283" t="s">
        <v>95</v>
      </c>
      <c r="C74" s="284" t="str">
        <f>IF(ISBLANK('1B Dépôt (Étape production)'!C128),"",'1B Dépôt (Étape production)'!C128)</f>
        <v/>
      </c>
      <c r="D74" s="275">
        <f>'1B Dépôt (Étape production)'!D128</f>
        <v>0</v>
      </c>
      <c r="E74" s="8"/>
      <c r="F74" s="276">
        <f>D74-E74</f>
        <v>0</v>
      </c>
      <c r="H74" s="26"/>
    </row>
    <row r="75" spans="2:9" ht="15" customHeight="1" x14ac:dyDescent="0.25">
      <c r="B75" s="285" t="s">
        <v>95</v>
      </c>
      <c r="C75" s="286" t="str">
        <f>IF(ISBLANK('1B Dépôt (Étape production)'!C129),"",'1B Dépôt (Étape production)'!C129)</f>
        <v/>
      </c>
      <c r="D75" s="275">
        <f>'1B Dépôt (Étape production)'!D129</f>
        <v>0</v>
      </c>
      <c r="E75" s="8"/>
      <c r="F75" s="276">
        <f t="shared" ref="F75:F81" si="9">D75-E75</f>
        <v>0</v>
      </c>
      <c r="H75" s="26"/>
    </row>
    <row r="76" spans="2:9" ht="15" customHeight="1" x14ac:dyDescent="0.25">
      <c r="B76" s="285" t="s">
        <v>95</v>
      </c>
      <c r="C76" s="286" t="str">
        <f>IF(ISBLANK('1B Dépôt (Étape production)'!C130),"",'1B Dépôt (Étape production)'!C130)</f>
        <v/>
      </c>
      <c r="D76" s="275">
        <f>'1B Dépôt (Étape production)'!D130</f>
        <v>0</v>
      </c>
      <c r="E76" s="8"/>
      <c r="F76" s="276">
        <f t="shared" si="9"/>
        <v>0</v>
      </c>
      <c r="H76" s="26"/>
      <c r="I76" s="225"/>
    </row>
    <row r="77" spans="2:9" ht="15" customHeight="1" x14ac:dyDescent="0.25">
      <c r="B77" s="285" t="s">
        <v>95</v>
      </c>
      <c r="C77" s="286" t="str">
        <f>IF(ISBLANK('1B Dépôt (Étape production)'!C131),"",'1B Dépôt (Étape production)'!C131)</f>
        <v/>
      </c>
      <c r="D77" s="275">
        <f>'1B Dépôt (Étape production)'!D131</f>
        <v>0</v>
      </c>
      <c r="E77" s="8"/>
      <c r="F77" s="276">
        <f t="shared" si="9"/>
        <v>0</v>
      </c>
      <c r="H77" s="26"/>
    </row>
    <row r="78" spans="2:9" ht="15" customHeight="1" x14ac:dyDescent="0.25">
      <c r="B78" s="33" t="s">
        <v>95</v>
      </c>
      <c r="C78" s="11"/>
      <c r="D78" s="275"/>
      <c r="E78" s="8"/>
      <c r="F78" s="276">
        <f t="shared" si="9"/>
        <v>0</v>
      </c>
      <c r="H78" s="26"/>
    </row>
    <row r="79" spans="2:9" ht="15" customHeight="1" x14ac:dyDescent="0.25">
      <c r="B79" s="33" t="s">
        <v>95</v>
      </c>
      <c r="C79" s="11"/>
      <c r="D79" s="275"/>
      <c r="E79" s="8"/>
      <c r="F79" s="276">
        <f t="shared" si="9"/>
        <v>0</v>
      </c>
      <c r="H79" s="26"/>
    </row>
    <row r="80" spans="2:9" ht="15" customHeight="1" x14ac:dyDescent="0.25">
      <c r="B80" s="33" t="s">
        <v>95</v>
      </c>
      <c r="C80" s="11"/>
      <c r="D80" s="275"/>
      <c r="E80" s="8"/>
      <c r="F80" s="276">
        <f t="shared" si="9"/>
        <v>0</v>
      </c>
      <c r="H80" s="26"/>
    </row>
    <row r="81" spans="1:9" ht="15" customHeight="1" thickBot="1" x14ac:dyDescent="0.3">
      <c r="B81" s="34" t="s">
        <v>95</v>
      </c>
      <c r="C81" s="12"/>
      <c r="D81" s="275"/>
      <c r="E81" s="8"/>
      <c r="F81" s="276">
        <f t="shared" si="9"/>
        <v>0</v>
      </c>
      <c r="H81" s="26"/>
    </row>
    <row r="82" spans="1:9" ht="15" customHeight="1" x14ac:dyDescent="0.25">
      <c r="B82" s="35"/>
      <c r="C82" s="28" t="s">
        <v>100</v>
      </c>
      <c r="D82" s="276">
        <f>'1B Dépôt (Étape production)'!D132</f>
        <v>0</v>
      </c>
      <c r="E82" s="252">
        <f>SUM(E74:E81)</f>
        <v>0</v>
      </c>
      <c r="F82" s="276">
        <f>D82-E82</f>
        <v>0</v>
      </c>
      <c r="H82" s="26"/>
    </row>
    <row r="83" spans="1:9" x14ac:dyDescent="0.25">
      <c r="H83" s="26"/>
    </row>
    <row r="84" spans="1:9" ht="29.45" customHeight="1" thickBot="1" x14ac:dyDescent="0.3">
      <c r="B84" s="256"/>
      <c r="C84" s="25"/>
      <c r="D84" s="273" t="s">
        <v>56</v>
      </c>
      <c r="E84" s="287" t="s">
        <v>142</v>
      </c>
      <c r="F84" s="241" t="s">
        <v>140</v>
      </c>
      <c r="H84" s="26"/>
    </row>
    <row r="85" spans="1:9" ht="14.45" customHeight="1" thickBot="1" x14ac:dyDescent="0.3">
      <c r="C85" s="25" t="s">
        <v>144</v>
      </c>
      <c r="D85" s="288">
        <f>'1B Dépôt (Étape production)'!D135</f>
        <v>0</v>
      </c>
      <c r="E85" s="31">
        <f>E48+E56+E70+E62</f>
        <v>0</v>
      </c>
      <c r="F85" s="275">
        <f>D85-E85</f>
        <v>0</v>
      </c>
      <c r="H85" s="26"/>
    </row>
    <row r="86" spans="1:9" ht="15.75" thickBot="1" x14ac:dyDescent="0.3">
      <c r="F86" s="256"/>
      <c r="G86" s="318" t="str">
        <f>IF(E87&gt;80%,"L'aide octoyée ne peut être supérieure à 80% des frais admissibles.","")</f>
        <v/>
      </c>
      <c r="H86" s="318"/>
    </row>
    <row r="87" spans="1:9" ht="15.75" thickBot="1" x14ac:dyDescent="0.3">
      <c r="C87" s="25" t="s">
        <v>105</v>
      </c>
      <c r="E87" s="39">
        <f>IFERROR(E24/E85,0)</f>
        <v>0</v>
      </c>
      <c r="F87" s="256"/>
      <c r="G87" s="318"/>
      <c r="H87" s="318"/>
    </row>
    <row r="88" spans="1:9" ht="16.350000000000001" customHeight="1" x14ac:dyDescent="0.25">
      <c r="B88" s="432" t="s">
        <v>145</v>
      </c>
      <c r="C88" s="432"/>
      <c r="D88" s="432"/>
    </row>
    <row r="89" spans="1:9" ht="16.350000000000001" customHeight="1" thickBot="1" x14ac:dyDescent="0.3">
      <c r="B89" s="289"/>
      <c r="D89" s="273" t="s">
        <v>56</v>
      </c>
      <c r="E89" s="287" t="s">
        <v>142</v>
      </c>
      <c r="F89" s="241" t="s">
        <v>140</v>
      </c>
    </row>
    <row r="90" spans="1:9" ht="16.350000000000001" customHeight="1" thickBot="1" x14ac:dyDescent="0.3">
      <c r="B90" s="289"/>
      <c r="C90" s="25" t="s">
        <v>106</v>
      </c>
      <c r="D90" s="288">
        <f>'1B Dépôt (Étape production)'!D138</f>
        <v>0</v>
      </c>
      <c r="E90" s="31">
        <f>+E85+E82</f>
        <v>0</v>
      </c>
      <c r="F90" s="275">
        <f>D90-E90</f>
        <v>0</v>
      </c>
    </row>
    <row r="91" spans="1:9" ht="18" customHeight="1" x14ac:dyDescent="0.25"/>
    <row r="92" spans="1:9" ht="47.1" customHeight="1" x14ac:dyDescent="0.25">
      <c r="D92" s="429" t="str">
        <f>IF(AND(E30=0,E90=0),"",
IF(E30&lt;&gt;E90,"Les totaux des sections B-STRUCTURE DE FINANCEMENT (Total financement-case E30) et C-DEVIS DÉTAILLÉ DE MISE EN MARCHÉ - POUR LE QUÉBEC (Total des coûts réels-case E90) doivent être égaux",
IF(AND(E30&lt;&gt;0,E90=0),"Les totaux des sections B-STRUCTURE DE FINANCEMENT (Total financement-case E30) et C-DEVIS DÉTAILLÉ DE MISE EN MARCHÉ - POUR LE QUÉBEC (Total des coûts réels-case E90) doivent être égaux",
IF(AND(E30=0,E90&lt;&gt;0),"Les totaux des sections B-STRUCTURE DE FINANCEMENT (Total financement-case E30) et C-DEVIS DÉTAILLÉ DE MISE EN MARCHÉ - POUR LE QUÉBEC (Total des coûts réels-case E90) doivent être égaux",""))))</f>
        <v/>
      </c>
      <c r="E92" s="429"/>
      <c r="F92" s="429"/>
      <c r="G92" s="381" t="str">
        <f>IF(D92="Les totaux des sections B-STRUCTURE DE FINANCEMENT (Total financement-case E30) et C-DEVIS DÉTAILLÉ DE MISE EN MARCHÉ - POUR LE QUÉBEC (Total des coûts réels-case E90) doivent être égaux","ATTENTION! VÉRIFIEZ LES TOTAUX","")</f>
        <v/>
      </c>
      <c r="H92" s="381"/>
    </row>
    <row r="93" spans="1:9" ht="18" customHeight="1" x14ac:dyDescent="0.25"/>
    <row r="94" spans="1:9" ht="14.45" customHeight="1" x14ac:dyDescent="0.25">
      <c r="A94" s="295" t="s">
        <v>146</v>
      </c>
      <c r="B94" s="295"/>
      <c r="C94" s="295"/>
      <c r="D94" s="295"/>
      <c r="E94" s="295"/>
      <c r="F94" s="295"/>
      <c r="G94" s="295"/>
    </row>
    <row r="95" spans="1:9" x14ac:dyDescent="0.25">
      <c r="B95" s="240" t="s">
        <v>147</v>
      </c>
    </row>
    <row r="96" spans="1:9" ht="29.1" customHeight="1" x14ac:dyDescent="0.25">
      <c r="B96" s="273" t="s">
        <v>281</v>
      </c>
      <c r="C96" s="273" t="s">
        <v>148</v>
      </c>
      <c r="D96" s="401" t="s">
        <v>149</v>
      </c>
      <c r="E96" s="401"/>
      <c r="F96" s="401"/>
      <c r="G96" s="401"/>
      <c r="I96" s="216" t="s">
        <v>132</v>
      </c>
    </row>
    <row r="97" spans="1:9" x14ac:dyDescent="0.25">
      <c r="B97" s="1" t="s">
        <v>9</v>
      </c>
      <c r="C97" s="13" t="s">
        <v>9</v>
      </c>
      <c r="D97" s="402"/>
      <c r="E97" s="403"/>
      <c r="F97" s="430"/>
      <c r="G97" s="431"/>
      <c r="I97" s="250" t="s">
        <v>9</v>
      </c>
    </row>
    <row r="98" spans="1:9" x14ac:dyDescent="0.25">
      <c r="I98" s="251" t="s">
        <v>70</v>
      </c>
    </row>
    <row r="99" spans="1:9" x14ac:dyDescent="0.25">
      <c r="I99" s="251" t="s">
        <v>72</v>
      </c>
    </row>
    <row r="100" spans="1:9" ht="14.45" customHeight="1" x14ac:dyDescent="0.25">
      <c r="A100" s="295" t="s">
        <v>150</v>
      </c>
      <c r="B100" s="295"/>
      <c r="C100" s="295"/>
      <c r="D100" s="295"/>
      <c r="E100" s="295"/>
      <c r="F100" s="295"/>
      <c r="G100" s="295"/>
    </row>
    <row r="101" spans="1:9" ht="15.75" thickBot="1" x14ac:dyDescent="0.3">
      <c r="I101" s="250" t="s">
        <v>9</v>
      </c>
    </row>
    <row r="102" spans="1:9" x14ac:dyDescent="0.25">
      <c r="B102" s="389"/>
      <c r="C102" s="390"/>
      <c r="D102" s="390"/>
      <c r="E102" s="390"/>
      <c r="F102" s="390"/>
      <c r="G102" s="391"/>
      <c r="I102" s="251" t="s">
        <v>151</v>
      </c>
    </row>
    <row r="103" spans="1:9" x14ac:dyDescent="0.25">
      <c r="B103" s="392"/>
      <c r="C103" s="393"/>
      <c r="D103" s="393"/>
      <c r="E103" s="393"/>
      <c r="F103" s="393"/>
      <c r="G103" s="394"/>
      <c r="I103" s="251" t="s">
        <v>152</v>
      </c>
    </row>
    <row r="104" spans="1:9" x14ac:dyDescent="0.25">
      <c r="B104" s="392"/>
      <c r="C104" s="393"/>
      <c r="D104" s="393"/>
      <c r="E104" s="393"/>
      <c r="F104" s="393"/>
      <c r="G104" s="394"/>
      <c r="I104" s="251" t="s">
        <v>153</v>
      </c>
    </row>
    <row r="105" spans="1:9" x14ac:dyDescent="0.25">
      <c r="B105" s="392"/>
      <c r="C105" s="393"/>
      <c r="D105" s="393"/>
      <c r="E105" s="393"/>
      <c r="F105" s="393"/>
      <c r="G105" s="394"/>
      <c r="I105" s="251"/>
    </row>
    <row r="106" spans="1:9" x14ac:dyDescent="0.25">
      <c r="B106" s="392"/>
      <c r="C106" s="393"/>
      <c r="D106" s="393"/>
      <c r="E106" s="393"/>
      <c r="F106" s="393"/>
      <c r="G106" s="394"/>
      <c r="I106" s="251"/>
    </row>
    <row r="107" spans="1:9" x14ac:dyDescent="0.25">
      <c r="B107" s="392"/>
      <c r="C107" s="393"/>
      <c r="D107" s="393"/>
      <c r="E107" s="393"/>
      <c r="F107" s="393"/>
      <c r="G107" s="394"/>
      <c r="I107" s="290" t="s">
        <v>9</v>
      </c>
    </row>
    <row r="108" spans="1:9" x14ac:dyDescent="0.25">
      <c r="B108" s="392"/>
      <c r="C108" s="393"/>
      <c r="D108" s="393"/>
      <c r="E108" s="393"/>
      <c r="F108" s="393"/>
      <c r="G108" s="394"/>
      <c r="I108" s="253" t="s">
        <v>91</v>
      </c>
    </row>
    <row r="109" spans="1:9" x14ac:dyDescent="0.25">
      <c r="B109" s="392"/>
      <c r="C109" s="393"/>
      <c r="D109" s="393"/>
      <c r="E109" s="393"/>
      <c r="F109" s="393"/>
      <c r="G109" s="394"/>
      <c r="I109" s="255" t="s">
        <v>93</v>
      </c>
    </row>
    <row r="110" spans="1:9" x14ac:dyDescent="0.25">
      <c r="B110" s="392"/>
      <c r="C110" s="393"/>
      <c r="D110" s="393"/>
      <c r="E110" s="393"/>
      <c r="F110" s="393"/>
      <c r="G110" s="394"/>
      <c r="I110" s="251"/>
    </row>
    <row r="111" spans="1:9" ht="15.75" thickBot="1" x14ac:dyDescent="0.3">
      <c r="B111" s="395"/>
      <c r="C111" s="396"/>
      <c r="D111" s="396"/>
      <c r="E111" s="396"/>
      <c r="F111" s="396"/>
      <c r="G111" s="397"/>
      <c r="I111" s="250" t="s">
        <v>9</v>
      </c>
    </row>
    <row r="112" spans="1:9" x14ac:dyDescent="0.25">
      <c r="I112" s="251" t="s">
        <v>96</v>
      </c>
    </row>
    <row r="113" spans="1:9" x14ac:dyDescent="0.25">
      <c r="I113" s="251" t="s">
        <v>97</v>
      </c>
    </row>
    <row r="114" spans="1:9" x14ac:dyDescent="0.25">
      <c r="I114" s="251" t="s">
        <v>98</v>
      </c>
    </row>
    <row r="115" spans="1:9" ht="15.75" thickBot="1" x14ac:dyDescent="0.3">
      <c r="A115" s="291"/>
      <c r="B115" s="291"/>
      <c r="C115" s="291"/>
      <c r="D115" s="291"/>
      <c r="E115" s="291"/>
      <c r="F115" s="291"/>
      <c r="G115" s="291"/>
      <c r="I115" s="251" t="s">
        <v>99</v>
      </c>
    </row>
    <row r="116" spans="1:9" x14ac:dyDescent="0.25">
      <c r="I116" s="251" t="s">
        <v>101</v>
      </c>
    </row>
    <row r="117" spans="1:9" x14ac:dyDescent="0.25">
      <c r="I117" s="251" t="s">
        <v>102</v>
      </c>
    </row>
    <row r="118" spans="1:9" x14ac:dyDescent="0.25">
      <c r="I118" s="251" t="s">
        <v>103</v>
      </c>
    </row>
    <row r="119" spans="1:9" x14ac:dyDescent="0.25">
      <c r="I119" s="251"/>
    </row>
  </sheetData>
  <sheetProtection algorithmName="SHA-512" hashValue="+npto8Qim89D6Q6mZhE9QLe0iZ4ttA6ikh4YDI6UedBuKAx3+2gyN//eL+2JL8qI93e6HnXiN29kzjou+gzopw==" saltValue="rHyt623jTB2o54syqc/Mng==" spinCount="100000" sheet="1" objects="1" scenarios="1" selectLockedCells="1"/>
  <mergeCells count="53">
    <mergeCell ref="G70:H71"/>
    <mergeCell ref="D92:F92"/>
    <mergeCell ref="G92:H92"/>
    <mergeCell ref="F97:G97"/>
    <mergeCell ref="G86:H87"/>
    <mergeCell ref="B88:D88"/>
    <mergeCell ref="B37:C37"/>
    <mergeCell ref="B38:C38"/>
    <mergeCell ref="B43:C43"/>
    <mergeCell ref="B44:C44"/>
    <mergeCell ref="B45:C45"/>
    <mergeCell ref="D32:F33"/>
    <mergeCell ref="C4:G4"/>
    <mergeCell ref="C8:E8"/>
    <mergeCell ref="C12:E12"/>
    <mergeCell ref="B30:C30"/>
    <mergeCell ref="B23:C23"/>
    <mergeCell ref="B24:C24"/>
    <mergeCell ref="B25:C25"/>
    <mergeCell ref="C14:E14"/>
    <mergeCell ref="C15:E15"/>
    <mergeCell ref="A7:G7"/>
    <mergeCell ref="A21:G21"/>
    <mergeCell ref="B51:C51"/>
    <mergeCell ref="B46:C46"/>
    <mergeCell ref="B48:C48"/>
    <mergeCell ref="B50:C50"/>
    <mergeCell ref="B59:C59"/>
    <mergeCell ref="B47:C47"/>
    <mergeCell ref="B69:C69"/>
    <mergeCell ref="B73:C73"/>
    <mergeCell ref="B61:C61"/>
    <mergeCell ref="B55:C55"/>
    <mergeCell ref="B64:C64"/>
    <mergeCell ref="B65:C65"/>
    <mergeCell ref="B68:C68"/>
    <mergeCell ref="B60:C60"/>
    <mergeCell ref="A35:G35"/>
    <mergeCell ref="A94:G94"/>
    <mergeCell ref="A100:G100"/>
    <mergeCell ref="B102:G111"/>
    <mergeCell ref="B39:C39"/>
    <mergeCell ref="B40:C40"/>
    <mergeCell ref="B41:C41"/>
    <mergeCell ref="B42:C42"/>
    <mergeCell ref="B52:C52"/>
    <mergeCell ref="B53:C53"/>
    <mergeCell ref="B54:C54"/>
    <mergeCell ref="B58:C58"/>
    <mergeCell ref="B66:C66"/>
    <mergeCell ref="B67:C67"/>
    <mergeCell ref="D96:G96"/>
    <mergeCell ref="D97:E97"/>
  </mergeCells>
  <conditionalFormatting sqref="D32:F34">
    <cfRule type="containsText" dxfId="8" priority="3" operator="containsText" text="Les totaux des sections B-STRUCTURE DE FINANCEMENT (Total financement-case E30) et C-DEVIS DÉTAILLÉ DE MISE EN MARCHÉ - POUR LE QUÉBEC (Total des coûts réels-case E90) doivent être égaux">
      <formula>NOT(ISERROR(SEARCH("Les totaux des sections B-STRUCTURE DE FINANCEMENT (Total financement-case E30) et C-DEVIS DÉTAILLÉ DE MISE EN MARCHÉ - POUR LE QUÉBEC (Total des coûts réels-case E90) doivent être égaux",D32)))</formula>
    </cfRule>
  </conditionalFormatting>
  <conditionalFormatting sqref="D92:F92">
    <cfRule type="containsText" dxfId="7" priority="2" operator="containsText" text="Les totaux des sections B-STRUCTURE DE FINANCEMENT (Total financement-case E30) et C-DEVIS DÉTAILLÉ DE MISE EN MARCHÉ - POUR LE QUÉBEC (Total des coûts réels-case E90) doivent être égaux">
      <formula>NOT(ISERROR(SEARCH("Les totaux des sections B-STRUCTURE DE FINANCEMENT (Total financement-case E30) et C-DEVIS DÉTAILLÉ DE MISE EN MARCHÉ - POUR LE QUÉBEC (Total des coûts réels-case E90) doivent être égaux",D92)))</formula>
    </cfRule>
  </conditionalFormatting>
  <conditionalFormatting sqref="G70:H71">
    <cfRule type="containsText" dxfId="6" priority="5" operator="containsText" text="Les frais pour les projets numériques narratifs ne peuvent excéder 50% de l'aide.">
      <formula>NOT(ISERROR(SEARCH("Les frais pour les projets numériques narratifs ne peuvent excéder 50% de l'aide.",G70)))</formula>
    </cfRule>
  </conditionalFormatting>
  <conditionalFormatting sqref="G86:H87">
    <cfRule type="containsText" dxfId="5" priority="4" operator="containsText" text="L'aide octoyée ne peut être supérieure à 80% des frais admissibles.">
      <formula>NOT(ISERROR(SEARCH("L'aide octoyée ne peut être supérieure à 80% des frais admissibles.",G86)))</formula>
    </cfRule>
  </conditionalFormatting>
  <conditionalFormatting sqref="G92:H92">
    <cfRule type="containsText" dxfId="4" priority="1" operator="containsText" text="ATTENTION! VÉRIFIEZ LES TOTAUX">
      <formula>NOT(ISERROR(SEARCH("ATTENTION! VÉRIFIEZ LES TOTAUX",G92)))</formula>
    </cfRule>
  </conditionalFormatting>
  <dataValidations count="3">
    <dataValidation type="list" allowBlank="1" showInputMessage="1" showErrorMessage="1" sqref="B97" xr:uid="{5BB71314-808D-48EB-9C93-06B59BBB91A0}">
      <formula1>$I$97:$I$99</formula1>
    </dataValidation>
    <dataValidation type="list" allowBlank="1" showInputMessage="1" showErrorMessage="1" sqref="C97" xr:uid="{F96083F8-7F1E-436E-A2D1-0C752A3B2999}">
      <formula1>$I$101:$I$104</formula1>
    </dataValidation>
    <dataValidation type="whole" operator="lessThanOrEqual" allowBlank="1" showInputMessage="1" showErrorMessage="1" error="L'aide ne peut atteindre un montant supérieur à 10 000 $." sqref="E24" xr:uid="{4BCADF91-E088-41EA-AAEA-FBAE8D0F115D}">
      <formula1>A24</formula1>
    </dataValidation>
  </dataValidations>
  <pageMargins left="0.7" right="0.7" top="0.75" bottom="0.75" header="0.3" footer="0.3"/>
  <pageSetup orientation="portrait" horizontalDpi="4294967293" r:id="rId1"/>
  <ignoredErrors>
    <ignoredError sqref="C74:C77 D59:D6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AA50-A146-49D7-B318-11958D09AC13}">
  <sheetPr>
    <tabColor theme="8"/>
  </sheetPr>
  <dimension ref="B1:Q162"/>
  <sheetViews>
    <sheetView showGridLines="0" zoomScaleNormal="100" workbookViewId="0">
      <selection activeCell="E90" sqref="E90"/>
    </sheetView>
  </sheetViews>
  <sheetFormatPr baseColWidth="10" defaultColWidth="10.85546875" defaultRowHeight="14.25" x14ac:dyDescent="0.25"/>
  <cols>
    <col min="1" max="1" width="1.5703125" style="40" customWidth="1"/>
    <col min="2" max="2" width="2.5703125" style="40" customWidth="1"/>
    <col min="3" max="3" width="19.42578125" style="40" customWidth="1"/>
    <col min="4" max="4" width="25.140625" style="40" customWidth="1"/>
    <col min="5" max="5" width="21.28515625" style="80" customWidth="1"/>
    <col min="6" max="6" width="18.5703125" style="40" customWidth="1"/>
    <col min="7" max="7" width="20.5703125" style="40" customWidth="1"/>
    <col min="8" max="8" width="19.5703125" style="40" customWidth="1"/>
    <col min="9" max="9" width="18.5703125" style="40" customWidth="1"/>
    <col min="10" max="10" width="2.5703125" style="80" customWidth="1"/>
    <col min="11" max="11" width="1.5703125" style="40" customWidth="1"/>
    <col min="12" max="12" width="10.5703125" style="40" customWidth="1"/>
    <col min="13" max="13" width="29.7109375" style="40" bestFit="1" customWidth="1"/>
    <col min="14" max="14" width="14.5703125" style="40" customWidth="1"/>
    <col min="15" max="16384" width="10.85546875" style="40"/>
  </cols>
  <sheetData>
    <row r="1" spans="2:17" ht="18" customHeight="1" x14ac:dyDescent="0.25">
      <c r="E1" s="538" t="s">
        <v>0</v>
      </c>
      <c r="F1" s="538"/>
      <c r="G1" s="538"/>
      <c r="H1" s="538"/>
      <c r="I1" s="538"/>
      <c r="J1" s="538"/>
      <c r="K1" s="41"/>
      <c r="L1" s="41"/>
      <c r="Q1" s="42"/>
    </row>
    <row r="2" spans="2:17" ht="18" customHeight="1" x14ac:dyDescent="0.25">
      <c r="E2" s="43"/>
      <c r="F2" s="44"/>
      <c r="G2" s="44"/>
      <c r="H2" s="44"/>
      <c r="I2" s="44"/>
      <c r="J2" s="45" t="s">
        <v>154</v>
      </c>
    </row>
    <row r="3" spans="2:17" ht="18" customHeight="1" x14ac:dyDescent="0.25">
      <c r="E3" s="43"/>
      <c r="F3" s="44"/>
      <c r="G3" s="44"/>
      <c r="H3" s="44"/>
      <c r="I3" s="44"/>
      <c r="J3" s="45" t="s">
        <v>3</v>
      </c>
    </row>
    <row r="4" spans="2:17" ht="18" customHeight="1" x14ac:dyDescent="0.25">
      <c r="C4" s="46"/>
      <c r="D4" s="46"/>
      <c r="E4" s="46"/>
      <c r="F4" s="47"/>
      <c r="G4" s="44"/>
      <c r="H4" s="44"/>
      <c r="I4" s="44"/>
      <c r="J4" s="48" t="s">
        <v>155</v>
      </c>
    </row>
    <row r="5" spans="2:17" ht="9.9499999999999993" customHeight="1" thickBot="1" x14ac:dyDescent="0.3">
      <c r="C5" s="46"/>
      <c r="D5" s="46"/>
      <c r="E5" s="46"/>
      <c r="F5" s="47"/>
      <c r="J5" s="48"/>
    </row>
    <row r="6" spans="2:17" ht="9.9499999999999993" customHeight="1" x14ac:dyDescent="0.25">
      <c r="B6" s="49"/>
      <c r="C6" s="50"/>
      <c r="D6" s="50"/>
      <c r="E6" s="51"/>
      <c r="F6" s="52"/>
      <c r="G6" s="53"/>
      <c r="H6" s="53"/>
      <c r="I6" s="53"/>
      <c r="J6" s="54"/>
      <c r="M6" s="55"/>
      <c r="N6" s="56"/>
    </row>
    <row r="7" spans="2:17" s="60" customFormat="1" ht="27.95" customHeight="1" x14ac:dyDescent="0.2">
      <c r="B7" s="57"/>
      <c r="C7" s="539" t="s">
        <v>156</v>
      </c>
      <c r="D7" s="539"/>
      <c r="E7" s="539"/>
      <c r="F7" s="539"/>
      <c r="G7" s="539"/>
      <c r="H7" s="539"/>
      <c r="I7" s="539"/>
      <c r="J7" s="58"/>
      <c r="K7" s="59"/>
      <c r="M7" s="61"/>
      <c r="N7" s="56"/>
    </row>
    <row r="8" spans="2:17" s="60" customFormat="1" ht="9.9499999999999993" customHeight="1" x14ac:dyDescent="0.2">
      <c r="B8" s="57"/>
      <c r="C8" s="62"/>
      <c r="D8" s="62"/>
      <c r="E8" s="63"/>
      <c r="F8" s="64"/>
      <c r="G8" s="64"/>
      <c r="H8" s="40"/>
      <c r="I8" s="40"/>
      <c r="J8" s="58"/>
      <c r="K8" s="40"/>
      <c r="M8" s="65"/>
      <c r="N8" s="66"/>
    </row>
    <row r="9" spans="2:17" ht="24" customHeight="1" x14ac:dyDescent="0.2">
      <c r="B9" s="57"/>
      <c r="C9" s="437" t="s">
        <v>157</v>
      </c>
      <c r="D9" s="438"/>
      <c r="E9" s="540"/>
      <c r="F9" s="540"/>
      <c r="G9" s="122" t="s">
        <v>158</v>
      </c>
      <c r="H9" s="540"/>
      <c r="I9" s="541"/>
      <c r="J9" s="67"/>
      <c r="M9" s="65"/>
      <c r="N9" s="66"/>
    </row>
    <row r="10" spans="2:17" ht="24" customHeight="1" x14ac:dyDescent="0.2">
      <c r="B10" s="57"/>
      <c r="C10" s="439" t="s">
        <v>159</v>
      </c>
      <c r="D10" s="440"/>
      <c r="E10" s="542"/>
      <c r="F10" s="542"/>
      <c r="G10" s="542"/>
      <c r="H10" s="542"/>
      <c r="I10" s="543"/>
      <c r="J10" s="67"/>
      <c r="M10" s="65"/>
      <c r="N10" s="66"/>
    </row>
    <row r="11" spans="2:17" ht="24" customHeight="1" x14ac:dyDescent="0.25">
      <c r="B11" s="57"/>
      <c r="C11" s="439" t="s">
        <v>160</v>
      </c>
      <c r="D11" s="440"/>
      <c r="E11" s="507" t="str">
        <f>'1B Dépôt (Étape production)'!C11</f>
        <v>(veuillez choisir)</v>
      </c>
      <c r="F11" s="507"/>
      <c r="G11" s="119"/>
      <c r="H11" s="119"/>
      <c r="I11" s="120"/>
      <c r="J11" s="67"/>
      <c r="M11" s="68"/>
      <c r="N11" s="66"/>
    </row>
    <row r="12" spans="2:17" ht="24" customHeight="1" x14ac:dyDescent="0.25">
      <c r="B12" s="57"/>
      <c r="C12" s="439" t="s">
        <v>7</v>
      </c>
      <c r="D12" s="440"/>
      <c r="E12" s="534">
        <f>+'1B Dépôt (Étape production)'!C9</f>
        <v>0</v>
      </c>
      <c r="F12" s="534"/>
      <c r="G12" s="534"/>
      <c r="H12" s="534"/>
      <c r="I12" s="535"/>
      <c r="J12" s="67"/>
      <c r="M12" s="55"/>
      <c r="N12" s="69"/>
    </row>
    <row r="13" spans="2:17" ht="39.950000000000003" customHeight="1" x14ac:dyDescent="0.25">
      <c r="B13" s="57"/>
      <c r="C13" s="446" t="s">
        <v>161</v>
      </c>
      <c r="D13" s="447"/>
      <c r="E13" s="528">
        <f>'1B Dépôt (Étape production)'!C13</f>
        <v>0</v>
      </c>
      <c r="F13" s="528"/>
      <c r="G13" s="528"/>
      <c r="H13" s="528"/>
      <c r="I13" s="529"/>
      <c r="J13" s="67"/>
      <c r="M13" s="68"/>
      <c r="N13" s="69"/>
    </row>
    <row r="14" spans="2:17" ht="9.9499999999999993" customHeight="1" x14ac:dyDescent="0.2">
      <c r="B14" s="57"/>
      <c r="C14" s="70"/>
      <c r="D14" s="70"/>
      <c r="E14" s="71"/>
      <c r="F14" s="72"/>
      <c r="G14" s="72"/>
      <c r="H14" s="72"/>
      <c r="I14" s="72"/>
      <c r="J14" s="67"/>
      <c r="M14" s="68"/>
      <c r="N14" s="69"/>
    </row>
    <row r="15" spans="2:17" s="60" customFormat="1" ht="27.95" customHeight="1" x14ac:dyDescent="0.2">
      <c r="B15" s="57"/>
      <c r="C15" s="491" t="s">
        <v>162</v>
      </c>
      <c r="D15" s="492"/>
      <c r="E15" s="492"/>
      <c r="F15" s="492"/>
      <c r="G15" s="492"/>
      <c r="H15" s="492"/>
      <c r="I15" s="493"/>
      <c r="J15" s="58"/>
      <c r="K15" s="59"/>
      <c r="M15" s="68"/>
      <c r="N15" s="69"/>
    </row>
    <row r="16" spans="2:17" s="60" customFormat="1" ht="9.9499999999999993" customHeight="1" x14ac:dyDescent="0.2">
      <c r="B16" s="57"/>
      <c r="C16" s="62"/>
      <c r="D16" s="62"/>
      <c r="E16" s="63"/>
      <c r="F16" s="64"/>
      <c r="G16" s="64"/>
      <c r="H16" s="40"/>
      <c r="I16" s="40"/>
      <c r="J16" s="58"/>
      <c r="K16" s="40"/>
      <c r="M16" s="68"/>
      <c r="N16" s="69"/>
    </row>
    <row r="17" spans="2:14" ht="24" customHeight="1" x14ac:dyDescent="0.25">
      <c r="B17" s="57"/>
      <c r="C17" s="530" t="s">
        <v>163</v>
      </c>
      <c r="D17" s="531"/>
      <c r="E17" s="532" t="str">
        <f>+'1B Dépôt (Étape production)'!C21&amp;" "&amp;'1B Dépôt (Étape production)'!C19</f>
        <v xml:space="preserve"> </v>
      </c>
      <c r="F17" s="532"/>
      <c r="G17" s="532"/>
      <c r="H17" s="532"/>
      <c r="I17" s="533"/>
      <c r="J17" s="67"/>
      <c r="M17" s="55"/>
      <c r="N17" s="69"/>
    </row>
    <row r="18" spans="2:14" ht="24" customHeight="1" x14ac:dyDescent="0.25">
      <c r="B18" s="57"/>
      <c r="C18" s="439" t="s">
        <v>164</v>
      </c>
      <c r="D18" s="440"/>
      <c r="E18" s="536">
        <f>+'1B Dépôt (Étape production)'!C23</f>
        <v>0</v>
      </c>
      <c r="F18" s="536"/>
      <c r="G18" s="536"/>
      <c r="H18" s="536"/>
      <c r="I18" s="537"/>
      <c r="J18" s="67"/>
      <c r="M18" s="68"/>
    </row>
    <row r="19" spans="2:14" ht="24" customHeight="1" x14ac:dyDescent="0.25">
      <c r="B19" s="57"/>
      <c r="C19" s="446" t="s">
        <v>165</v>
      </c>
      <c r="D19" s="447"/>
      <c r="E19" s="528">
        <f>+'1B Dépôt (Étape production)'!C25</f>
        <v>0</v>
      </c>
      <c r="F19" s="528"/>
      <c r="G19" s="528"/>
      <c r="H19" s="528"/>
      <c r="I19" s="529"/>
      <c r="J19" s="67"/>
      <c r="M19" s="68"/>
      <c r="N19" s="69"/>
    </row>
    <row r="20" spans="2:14" ht="9.9499999999999993" customHeight="1" x14ac:dyDescent="0.2">
      <c r="B20" s="57"/>
      <c r="C20" s="70"/>
      <c r="D20" s="70"/>
      <c r="E20" s="71"/>
      <c r="F20" s="72"/>
      <c r="G20" s="72"/>
      <c r="H20" s="72"/>
      <c r="I20" s="72"/>
      <c r="J20" s="67"/>
      <c r="M20" s="68"/>
    </row>
    <row r="21" spans="2:14" s="60" customFormat="1" ht="27.95" customHeight="1" x14ac:dyDescent="0.2">
      <c r="B21" s="57"/>
      <c r="C21" s="491" t="s">
        <v>166</v>
      </c>
      <c r="D21" s="492"/>
      <c r="E21" s="492"/>
      <c r="F21" s="492"/>
      <c r="G21" s="492"/>
      <c r="H21" s="492"/>
      <c r="I21" s="493"/>
      <c r="J21" s="58"/>
      <c r="K21" s="59"/>
      <c r="M21" s="73"/>
    </row>
    <row r="22" spans="2:14" s="60" customFormat="1" ht="9.9499999999999993" customHeight="1" x14ac:dyDescent="0.2">
      <c r="B22" s="57"/>
      <c r="C22" s="62"/>
      <c r="D22" s="62"/>
      <c r="E22" s="63"/>
      <c r="F22" s="64"/>
      <c r="G22" s="64"/>
      <c r="H22" s="40"/>
      <c r="I22" s="40"/>
      <c r="J22" s="58"/>
      <c r="K22" s="40"/>
      <c r="M22" s="68"/>
    </row>
    <row r="23" spans="2:14" ht="24" customHeight="1" x14ac:dyDescent="0.25">
      <c r="B23" s="57"/>
      <c r="C23" s="530" t="s">
        <v>167</v>
      </c>
      <c r="D23" s="531"/>
      <c r="E23" s="532" t="str">
        <f>+'1B Dépôt (Étape production)'!C32&amp;" "&amp;'1B Dépôt (Étape production)'!C30</f>
        <v xml:space="preserve"> </v>
      </c>
      <c r="F23" s="532"/>
      <c r="G23" s="532"/>
      <c r="H23" s="532"/>
      <c r="I23" s="533"/>
      <c r="J23" s="67"/>
      <c r="M23" s="68"/>
    </row>
    <row r="24" spans="2:14" ht="24" customHeight="1" x14ac:dyDescent="0.25">
      <c r="B24" s="57"/>
      <c r="C24" s="448" t="s">
        <v>168</v>
      </c>
      <c r="D24" s="449"/>
      <c r="E24" s="534">
        <f>+'1B Dépôt (Étape production)'!C34</f>
        <v>0</v>
      </c>
      <c r="F24" s="534"/>
      <c r="G24" s="534"/>
      <c r="H24" s="534"/>
      <c r="I24" s="535"/>
      <c r="J24" s="67"/>
      <c r="M24" s="55"/>
    </row>
    <row r="25" spans="2:14" ht="33.950000000000003" customHeight="1" x14ac:dyDescent="0.25">
      <c r="B25" s="57"/>
      <c r="C25" s="483" t="s">
        <v>169</v>
      </c>
      <c r="D25" s="484"/>
      <c r="E25" s="536">
        <f>+'1B Dépôt (Étape production)'!C38</f>
        <v>0</v>
      </c>
      <c r="F25" s="536"/>
      <c r="G25" s="536"/>
      <c r="H25" s="536"/>
      <c r="I25" s="537"/>
      <c r="J25" s="67"/>
      <c r="M25" s="68"/>
    </row>
    <row r="26" spans="2:14" ht="24" customHeight="1" x14ac:dyDescent="0.25">
      <c r="B26" s="57"/>
      <c r="C26" s="446" t="s">
        <v>170</v>
      </c>
      <c r="D26" s="447"/>
      <c r="E26" s="528">
        <f>+'1B Dépôt (Étape production)'!C36</f>
        <v>0</v>
      </c>
      <c r="F26" s="528"/>
      <c r="G26" s="528"/>
      <c r="H26" s="528"/>
      <c r="I26" s="529"/>
      <c r="J26" s="67"/>
      <c r="M26" s="73"/>
    </row>
    <row r="27" spans="2:14" ht="9.9499999999999993" customHeight="1" x14ac:dyDescent="0.2">
      <c r="B27" s="57"/>
      <c r="C27" s="70"/>
      <c r="D27" s="70"/>
      <c r="E27" s="71"/>
      <c r="F27" s="72"/>
      <c r="G27" s="72"/>
      <c r="H27" s="72"/>
      <c r="I27" s="72"/>
      <c r="J27" s="67"/>
      <c r="M27" s="68"/>
    </row>
    <row r="28" spans="2:14" s="60" customFormat="1" ht="27.95" customHeight="1" x14ac:dyDescent="0.2">
      <c r="B28" s="57"/>
      <c r="C28" s="491" t="s">
        <v>26</v>
      </c>
      <c r="D28" s="492"/>
      <c r="E28" s="492"/>
      <c r="F28" s="492"/>
      <c r="G28" s="492"/>
      <c r="H28" s="492"/>
      <c r="I28" s="493"/>
      <c r="J28" s="58"/>
      <c r="K28" s="59"/>
      <c r="M28" s="40"/>
    </row>
    <row r="29" spans="2:14" s="60" customFormat="1" ht="9.9499999999999993" customHeight="1" x14ac:dyDescent="0.2">
      <c r="B29" s="57"/>
      <c r="C29" s="62"/>
      <c r="D29" s="62"/>
      <c r="E29" s="63"/>
      <c r="F29" s="64"/>
      <c r="G29" s="64"/>
      <c r="H29" s="40"/>
      <c r="I29" s="40"/>
      <c r="J29" s="58"/>
      <c r="K29" s="40"/>
      <c r="M29" s="40"/>
      <c r="N29" s="40"/>
    </row>
    <row r="30" spans="2:14" ht="24" customHeight="1" x14ac:dyDescent="0.25">
      <c r="B30" s="57"/>
      <c r="C30" s="437" t="s">
        <v>171</v>
      </c>
      <c r="D30" s="438"/>
      <c r="E30" s="524">
        <f>+'1B Dépôt (Étape production)'!C43</f>
        <v>0</v>
      </c>
      <c r="F30" s="524"/>
      <c r="G30" s="524"/>
      <c r="H30" s="524"/>
      <c r="I30" s="525"/>
      <c r="J30" s="67"/>
      <c r="M30" s="526"/>
      <c r="N30" s="527"/>
    </row>
    <row r="31" spans="2:14" ht="27" customHeight="1" x14ac:dyDescent="0.25">
      <c r="B31" s="57"/>
      <c r="C31" s="483" t="s">
        <v>28</v>
      </c>
      <c r="D31" s="484"/>
      <c r="E31" s="517" t="str">
        <f>IF('1B Dépôt (Étape production)'!C45="(veuillez choisir)","",'1B Dépôt (Étape production)'!C45)</f>
        <v/>
      </c>
      <c r="F31" s="517"/>
      <c r="G31" s="130" t="s">
        <v>172</v>
      </c>
      <c r="H31" s="131" t="str">
        <f>IF('1B Dépôt (Étape production)'!C65="","",'1B Dépôt (Étape production)'!C65&amp;" minutes")</f>
        <v/>
      </c>
      <c r="I31" s="120"/>
      <c r="J31" s="67"/>
      <c r="M31" s="526"/>
      <c r="N31" s="527"/>
    </row>
    <row r="32" spans="2:14" ht="33.950000000000003" customHeight="1" x14ac:dyDescent="0.25">
      <c r="B32" s="57"/>
      <c r="C32" s="483" t="s">
        <v>173</v>
      </c>
      <c r="D32" s="484"/>
      <c r="E32" s="463">
        <f>+'1B Dépôt (Étape production)'!C47</f>
        <v>0</v>
      </c>
      <c r="F32" s="463"/>
      <c r="G32" s="463"/>
      <c r="H32" s="463"/>
      <c r="I32" s="464"/>
      <c r="J32" s="67"/>
    </row>
    <row r="33" spans="2:14" ht="24" customHeight="1" x14ac:dyDescent="0.25">
      <c r="B33" s="57"/>
      <c r="C33" s="483" t="s">
        <v>174</v>
      </c>
      <c r="D33" s="484"/>
      <c r="E33" s="463" t="str">
        <f>IF('1B Dépôt (Étape production)'!C49="","",'1B Dépôt (Étape production)'!C49)</f>
        <v/>
      </c>
      <c r="F33" s="463"/>
      <c r="G33" s="463"/>
      <c r="H33" s="463"/>
      <c r="I33" s="464"/>
      <c r="J33" s="67"/>
    </row>
    <row r="34" spans="2:14" ht="24" customHeight="1" x14ac:dyDescent="0.25">
      <c r="B34" s="57"/>
      <c r="C34" s="483" t="s">
        <v>32</v>
      </c>
      <c r="D34" s="484"/>
      <c r="E34" s="517">
        <f>+'1B Dépôt (Étape production)'!C51</f>
        <v>0</v>
      </c>
      <c r="F34" s="517"/>
      <c r="G34" s="517"/>
      <c r="H34" s="517"/>
      <c r="I34" s="518"/>
      <c r="J34" s="67"/>
    </row>
    <row r="35" spans="2:14" ht="24" customHeight="1" x14ac:dyDescent="0.25">
      <c r="B35" s="57"/>
      <c r="C35" s="435" t="s">
        <v>33</v>
      </c>
      <c r="D35" s="436"/>
      <c r="E35" s="517">
        <f>+'1B Dépôt (Étape production)'!C53</f>
        <v>0</v>
      </c>
      <c r="F35" s="517"/>
      <c r="G35" s="517"/>
      <c r="H35" s="517"/>
      <c r="I35" s="518"/>
      <c r="J35" s="67"/>
    </row>
    <row r="36" spans="2:14" ht="9.9499999999999993" customHeight="1" x14ac:dyDescent="0.25">
      <c r="B36" s="57"/>
      <c r="C36" s="135"/>
      <c r="D36" s="126"/>
      <c r="E36" s="129"/>
      <c r="F36" s="129"/>
      <c r="G36" s="129"/>
      <c r="H36" s="129"/>
      <c r="I36" s="134"/>
      <c r="J36" s="67"/>
    </row>
    <row r="37" spans="2:14" s="76" customFormat="1" ht="138.6" customHeight="1" x14ac:dyDescent="0.25">
      <c r="B37" s="74"/>
      <c r="C37" s="522" t="s">
        <v>34</v>
      </c>
      <c r="D37" s="523"/>
      <c r="E37" s="519">
        <f>+'1B Dépôt (Étape production)'!C55</f>
        <v>0</v>
      </c>
      <c r="F37" s="520"/>
      <c r="G37" s="520"/>
      <c r="H37" s="520"/>
      <c r="I37" s="521"/>
      <c r="J37" s="75"/>
    </row>
    <row r="38" spans="2:14" s="76" customFormat="1" ht="14.1" customHeight="1" x14ac:dyDescent="0.25">
      <c r="B38" s="74"/>
      <c r="C38" s="125"/>
      <c r="D38" s="126"/>
      <c r="E38" s="136"/>
      <c r="F38" s="136"/>
      <c r="G38" s="136"/>
      <c r="H38" s="136"/>
      <c r="I38" s="137"/>
      <c r="J38" s="75"/>
    </row>
    <row r="39" spans="2:14" s="76" customFormat="1" ht="32.450000000000003" customHeight="1" x14ac:dyDescent="0.25">
      <c r="B39" s="74"/>
      <c r="C39" s="483" t="s">
        <v>175</v>
      </c>
      <c r="D39" s="484"/>
      <c r="E39" s="463" t="str">
        <f>IF('1B Dépôt (Étape production)'!C67="","",'1B Dépôt (Étape production)'!C67)</f>
        <v/>
      </c>
      <c r="F39" s="463"/>
      <c r="G39" s="463"/>
      <c r="H39" s="463"/>
      <c r="I39" s="464"/>
      <c r="J39" s="75"/>
    </row>
    <row r="40" spans="2:14" s="76" customFormat="1" ht="14.1" customHeight="1" x14ac:dyDescent="0.25">
      <c r="B40" s="74"/>
      <c r="C40" s="125"/>
      <c r="D40" s="126"/>
      <c r="E40" s="132"/>
      <c r="F40" s="132"/>
      <c r="G40" s="132"/>
      <c r="H40" s="132"/>
      <c r="I40" s="133"/>
      <c r="J40" s="75"/>
    </row>
    <row r="41" spans="2:14" s="76" customFormat="1" ht="51.95" customHeight="1" x14ac:dyDescent="0.25">
      <c r="B41" s="74"/>
      <c r="C41" s="483" t="s">
        <v>176</v>
      </c>
      <c r="D41" s="484"/>
      <c r="E41" s="463" t="str">
        <f>IF('1B Dépôt (Étape production)'!C69="","",'1B Dépôt (Étape production)'!C69)</f>
        <v/>
      </c>
      <c r="F41" s="463"/>
      <c r="G41" s="463"/>
      <c r="H41" s="463"/>
      <c r="I41" s="464"/>
      <c r="J41" s="75"/>
    </row>
    <row r="42" spans="2:14" s="76" customFormat="1" ht="14.1" customHeight="1" x14ac:dyDescent="0.25">
      <c r="B42" s="74"/>
      <c r="C42" s="125"/>
      <c r="D42" s="126"/>
      <c r="E42" s="132"/>
      <c r="F42" s="136"/>
      <c r="G42" s="136"/>
      <c r="H42" s="138"/>
      <c r="I42" s="137"/>
      <c r="J42" s="75"/>
    </row>
    <row r="43" spans="2:14" ht="44.1" customHeight="1" x14ac:dyDescent="0.25">
      <c r="B43" s="57"/>
      <c r="C43" s="450" t="s">
        <v>177</v>
      </c>
      <c r="D43" s="451"/>
      <c r="E43" s="139" t="str">
        <f>IF('1B Dépôt (Étape production)'!E71="","",'1B Dépôt (Étape production)'!E71)</f>
        <v/>
      </c>
      <c r="F43" s="514" t="s">
        <v>178</v>
      </c>
      <c r="G43" s="514"/>
      <c r="H43" s="140" t="str">
        <f>IF('1B Dépôt (Étape production)'!E73="","",'1B Dépôt (Étape production)'!E73)</f>
        <v/>
      </c>
      <c r="I43" s="141"/>
      <c r="J43" s="67"/>
    </row>
    <row r="44" spans="2:14" ht="9.9499999999999993" customHeight="1" x14ac:dyDescent="0.2">
      <c r="B44" s="57"/>
      <c r="C44" s="70"/>
      <c r="D44" s="70"/>
      <c r="E44" s="71"/>
      <c r="F44" s="72"/>
      <c r="G44" s="72"/>
      <c r="H44" s="72"/>
      <c r="I44" s="72"/>
      <c r="J44" s="67"/>
    </row>
    <row r="45" spans="2:14" s="60" customFormat="1" ht="27.95" customHeight="1" x14ac:dyDescent="0.2">
      <c r="B45" s="57"/>
      <c r="C45" s="491" t="s">
        <v>179</v>
      </c>
      <c r="D45" s="492"/>
      <c r="E45" s="492"/>
      <c r="F45" s="492"/>
      <c r="G45" s="492"/>
      <c r="H45" s="492"/>
      <c r="I45" s="493"/>
      <c r="J45" s="58"/>
      <c r="K45" s="59"/>
      <c r="M45" s="40"/>
    </row>
    <row r="46" spans="2:14" s="60" customFormat="1" ht="9.9499999999999993" customHeight="1" x14ac:dyDescent="0.2">
      <c r="B46" s="57"/>
      <c r="C46" s="62"/>
      <c r="D46" s="62"/>
      <c r="E46" s="63"/>
      <c r="F46" s="64"/>
      <c r="G46" s="64"/>
      <c r="H46" s="40"/>
      <c r="I46" s="40"/>
      <c r="J46" s="58"/>
      <c r="K46" s="40"/>
      <c r="M46" s="40"/>
      <c r="N46" s="40"/>
    </row>
    <row r="47" spans="2:14" ht="24" customHeight="1" x14ac:dyDescent="0.25">
      <c r="B47" s="57"/>
      <c r="C47" s="515" t="s">
        <v>47</v>
      </c>
      <c r="D47" s="516"/>
      <c r="E47" s="142">
        <f>+'1B Dépôt (Étape production)'!D79</f>
        <v>0</v>
      </c>
      <c r="F47" s="121"/>
      <c r="G47" s="121"/>
      <c r="H47" s="121"/>
      <c r="I47" s="143"/>
      <c r="J47" s="67"/>
    </row>
    <row r="48" spans="2:14" ht="24" customHeight="1" x14ac:dyDescent="0.25">
      <c r="B48" s="57"/>
      <c r="C48" s="435" t="s">
        <v>180</v>
      </c>
      <c r="D48" s="436"/>
      <c r="E48" s="144">
        <f>+'1B Dépôt (Étape production)'!D80</f>
        <v>0</v>
      </c>
      <c r="F48" s="145"/>
      <c r="G48" s="123"/>
      <c r="H48" s="123"/>
      <c r="I48" s="124"/>
      <c r="J48" s="67"/>
    </row>
    <row r="49" spans="2:14" ht="24" customHeight="1" x14ac:dyDescent="0.25">
      <c r="B49" s="57"/>
      <c r="C49" s="506" t="str">
        <f>IF('1B Dépôt (Étape production)'!C81="","",'1B Dépôt (Étape production)'!C81)</f>
        <v/>
      </c>
      <c r="D49" s="507"/>
      <c r="E49" s="144" t="str">
        <f>IF('1B Dépôt (Étape production)'!D81="","",'1B Dépôt (Étape production)'!D81)</f>
        <v/>
      </c>
      <c r="F49" s="145" t="s">
        <v>181</v>
      </c>
      <c r="G49" s="146"/>
      <c r="H49" s="146"/>
      <c r="I49" s="147"/>
      <c r="J49" s="67"/>
      <c r="L49" s="212"/>
    </row>
    <row r="50" spans="2:14" ht="24" customHeight="1" x14ac:dyDescent="0.25">
      <c r="B50" s="57"/>
      <c r="C50" s="506" t="str">
        <f>IF('1B Dépôt (Étape production)'!C82="","",'1B Dépôt (Étape production)'!C82)</f>
        <v/>
      </c>
      <c r="D50" s="507"/>
      <c r="E50" s="144" t="str">
        <f>IF('1B Dépôt (Étape production)'!D82="","",'1B Dépôt (Étape production)'!D82)</f>
        <v/>
      </c>
      <c r="F50" s="145" t="s">
        <v>181</v>
      </c>
      <c r="G50" s="146"/>
      <c r="H50" s="146"/>
      <c r="I50" s="147"/>
      <c r="J50" s="67"/>
    </row>
    <row r="51" spans="2:14" ht="24" customHeight="1" x14ac:dyDescent="0.25">
      <c r="B51" s="57"/>
      <c r="C51" s="506" t="str">
        <f>IF('1B Dépôt (Étape production)'!C83="","",'1B Dépôt (Étape production)'!C83)</f>
        <v/>
      </c>
      <c r="D51" s="507"/>
      <c r="E51" s="144" t="str">
        <f>IF('1B Dépôt (Étape production)'!D83="","",'1B Dépôt (Étape production)'!D83)</f>
        <v/>
      </c>
      <c r="F51" s="145" t="s">
        <v>181</v>
      </c>
      <c r="G51" s="146"/>
      <c r="H51" s="146"/>
      <c r="I51" s="147"/>
      <c r="J51" s="67"/>
    </row>
    <row r="52" spans="2:14" ht="24" customHeight="1" x14ac:dyDescent="0.25">
      <c r="B52" s="57"/>
      <c r="C52" s="506" t="str">
        <f>IF('1B Dépôt (Étape production)'!C84="","",'1B Dépôt (Étape production)'!C84)</f>
        <v/>
      </c>
      <c r="D52" s="507"/>
      <c r="E52" s="144" t="str">
        <f>IF('1B Dépôt (Étape production)'!D84="","",'1B Dépôt (Étape production)'!D84)</f>
        <v/>
      </c>
      <c r="F52" s="145" t="s">
        <v>181</v>
      </c>
      <c r="G52" s="146"/>
      <c r="H52" s="146"/>
      <c r="I52" s="147"/>
      <c r="J52" s="67"/>
    </row>
    <row r="53" spans="2:14" ht="24" customHeight="1" x14ac:dyDescent="0.25">
      <c r="B53" s="57"/>
      <c r="C53" s="508" t="s">
        <v>182</v>
      </c>
      <c r="D53" s="509"/>
      <c r="E53" s="148">
        <f>SUM(E47:E52)</f>
        <v>0</v>
      </c>
      <c r="F53" s="149"/>
      <c r="G53" s="150"/>
      <c r="H53" s="150"/>
      <c r="I53" s="151"/>
      <c r="J53" s="67"/>
    </row>
    <row r="54" spans="2:14" ht="9.9499999999999993" customHeight="1" x14ac:dyDescent="0.2">
      <c r="B54" s="57"/>
      <c r="C54" s="70"/>
      <c r="D54" s="70"/>
      <c r="E54" s="71"/>
      <c r="F54" s="72"/>
      <c r="G54" s="72"/>
      <c r="H54" s="72"/>
      <c r="I54" s="72"/>
      <c r="J54" s="67"/>
    </row>
    <row r="55" spans="2:14" s="60" customFormat="1" ht="27.95" customHeight="1" x14ac:dyDescent="0.2">
      <c r="B55" s="57"/>
      <c r="C55" s="491" t="s">
        <v>183</v>
      </c>
      <c r="D55" s="492"/>
      <c r="E55" s="492"/>
      <c r="F55" s="492"/>
      <c r="G55" s="492"/>
      <c r="H55" s="492"/>
      <c r="I55" s="493"/>
      <c r="J55" s="58"/>
      <c r="K55" s="59"/>
      <c r="M55" s="40"/>
    </row>
    <row r="56" spans="2:14" s="60" customFormat="1" ht="9.9499999999999993" customHeight="1" x14ac:dyDescent="0.2">
      <c r="B56" s="57"/>
      <c r="C56" s="62"/>
      <c r="D56" s="62"/>
      <c r="E56" s="63"/>
      <c r="F56" s="64"/>
      <c r="G56" s="64"/>
      <c r="H56" s="40"/>
      <c r="I56" s="40"/>
      <c r="J56" s="58"/>
      <c r="K56" s="40"/>
      <c r="M56" s="40"/>
      <c r="N56" s="40"/>
    </row>
    <row r="57" spans="2:14" ht="24" customHeight="1" x14ac:dyDescent="0.25">
      <c r="B57" s="57"/>
      <c r="C57" s="454" t="s">
        <v>184</v>
      </c>
      <c r="D57" s="455"/>
      <c r="E57" s="142"/>
      <c r="F57" s="152"/>
      <c r="G57" s="152"/>
      <c r="H57" s="152"/>
      <c r="I57" s="153"/>
      <c r="J57" s="67"/>
    </row>
    <row r="58" spans="2:14" ht="33.950000000000003" customHeight="1" x14ac:dyDescent="0.25">
      <c r="B58" s="57"/>
      <c r="C58" s="456" t="s">
        <v>185</v>
      </c>
      <c r="D58" s="457"/>
      <c r="E58" s="144">
        <f>+'1B Dépôt (Étape production)'!D102</f>
        <v>0</v>
      </c>
      <c r="F58" s="146"/>
      <c r="G58" s="146"/>
      <c r="H58" s="146"/>
      <c r="I58" s="147"/>
      <c r="J58" s="67"/>
    </row>
    <row r="59" spans="2:14" ht="24" customHeight="1" x14ac:dyDescent="0.25">
      <c r="B59" s="57"/>
      <c r="C59" s="510" t="s">
        <v>186</v>
      </c>
      <c r="D59" s="511"/>
      <c r="E59" s="144">
        <f>+'1B Dépôt (Étape production)'!D110</f>
        <v>0</v>
      </c>
      <c r="F59" s="146"/>
      <c r="G59" s="146"/>
      <c r="H59" s="146"/>
      <c r="I59" s="147"/>
      <c r="J59" s="67"/>
    </row>
    <row r="60" spans="2:14" ht="24" customHeight="1" x14ac:dyDescent="0.25">
      <c r="B60" s="57"/>
      <c r="C60" s="510" t="s">
        <v>187</v>
      </c>
      <c r="D60" s="511"/>
      <c r="E60" s="144">
        <f>+'1B Dépôt (Étape production)'!D116</f>
        <v>0</v>
      </c>
      <c r="F60" s="146"/>
      <c r="G60" s="146"/>
      <c r="H60" s="146"/>
      <c r="I60" s="147"/>
      <c r="J60" s="67"/>
    </row>
    <row r="61" spans="2:14" ht="33.950000000000003" customHeight="1" x14ac:dyDescent="0.25">
      <c r="B61" s="57"/>
      <c r="C61" s="456" t="s">
        <v>188</v>
      </c>
      <c r="D61" s="457"/>
      <c r="E61" s="144">
        <f>+'1B Dépôt (Étape production)'!D124</f>
        <v>0</v>
      </c>
      <c r="F61" s="154">
        <f>+'1B Dépôt (Étape production)'!D125</f>
        <v>0</v>
      </c>
      <c r="G61" s="500"/>
      <c r="H61" s="500"/>
      <c r="I61" s="501"/>
      <c r="J61" s="67"/>
      <c r="N61" s="77">
        <f>ROUND(F61*100,0)</f>
        <v>0</v>
      </c>
    </row>
    <row r="62" spans="2:14" s="60" customFormat="1" ht="33.950000000000003" customHeight="1" x14ac:dyDescent="0.25">
      <c r="B62" s="78"/>
      <c r="C62" s="498" t="s">
        <v>189</v>
      </c>
      <c r="D62" s="499"/>
      <c r="E62" s="155">
        <f>SUM(E58:E61)</f>
        <v>0</v>
      </c>
      <c r="F62" s="154">
        <f>+'1B Dépôt (Étape production)'!D136</f>
        <v>0</v>
      </c>
      <c r="G62" s="502"/>
      <c r="H62" s="502"/>
      <c r="I62" s="503"/>
      <c r="J62" s="79"/>
    </row>
    <row r="63" spans="2:14" s="60" customFormat="1" ht="24" customHeight="1" x14ac:dyDescent="0.25">
      <c r="B63" s="78"/>
      <c r="C63" s="510" t="s">
        <v>190</v>
      </c>
      <c r="D63" s="511"/>
      <c r="E63" s="144">
        <f>+'1B Dépôt (Étape production)'!D132</f>
        <v>0</v>
      </c>
      <c r="F63" s="154"/>
      <c r="G63" s="156"/>
      <c r="H63" s="156"/>
      <c r="I63" s="157"/>
      <c r="J63" s="79"/>
    </row>
    <row r="64" spans="2:14" s="60" customFormat="1" ht="36" customHeight="1" x14ac:dyDescent="0.2">
      <c r="B64" s="78"/>
      <c r="C64" s="512" t="s">
        <v>191</v>
      </c>
      <c r="D64" s="513"/>
      <c r="E64" s="148">
        <f>+E62+E63</f>
        <v>0</v>
      </c>
      <c r="F64" s="158"/>
      <c r="G64" s="504"/>
      <c r="H64" s="504"/>
      <c r="I64" s="505"/>
      <c r="J64" s="79"/>
    </row>
    <row r="65" spans="2:14" ht="9.9499999999999993" customHeight="1" x14ac:dyDescent="0.2">
      <c r="B65" s="57"/>
      <c r="C65" s="70"/>
      <c r="D65" s="70"/>
      <c r="E65" s="71"/>
      <c r="F65" s="72"/>
      <c r="G65" s="72"/>
      <c r="H65" s="72"/>
      <c r="I65" s="72"/>
      <c r="J65" s="67"/>
    </row>
    <row r="66" spans="2:14" s="60" customFormat="1" ht="27.95" customHeight="1" x14ac:dyDescent="0.2">
      <c r="B66" s="57"/>
      <c r="C66" s="491" t="s">
        <v>192</v>
      </c>
      <c r="D66" s="492"/>
      <c r="E66" s="492"/>
      <c r="F66" s="492"/>
      <c r="G66" s="492"/>
      <c r="H66" s="492"/>
      <c r="I66" s="493"/>
      <c r="J66" s="58"/>
      <c r="K66" s="59"/>
      <c r="M66" s="40"/>
    </row>
    <row r="67" spans="2:14" s="60" customFormat="1" ht="9.9499999999999993" customHeight="1" x14ac:dyDescent="0.2">
      <c r="B67" s="57"/>
      <c r="C67" s="62"/>
      <c r="D67" s="62"/>
      <c r="E67" s="63"/>
      <c r="F67" s="64"/>
      <c r="G67" s="64"/>
      <c r="H67" s="40"/>
      <c r="I67" s="40"/>
      <c r="J67" s="58"/>
      <c r="K67" s="40"/>
      <c r="M67" s="40"/>
      <c r="N67" s="40"/>
    </row>
    <row r="68" spans="2:14" ht="24" customHeight="1" x14ac:dyDescent="0.25">
      <c r="B68" s="57"/>
      <c r="C68" s="494" t="s">
        <v>193</v>
      </c>
      <c r="D68" s="495"/>
      <c r="E68" s="159"/>
      <c r="F68" s="142"/>
      <c r="G68" s="127"/>
      <c r="H68" s="127"/>
      <c r="I68" s="128"/>
      <c r="J68" s="67"/>
    </row>
    <row r="69" spans="2:14" ht="24" customHeight="1" x14ac:dyDescent="0.25">
      <c r="B69" s="57"/>
      <c r="C69" s="435" t="s">
        <v>194</v>
      </c>
      <c r="D69" s="436"/>
      <c r="E69" s="463">
        <f>+'1B Dépôt (Étape production)'!E157</f>
        <v>0</v>
      </c>
      <c r="F69" s="463"/>
      <c r="G69" s="463"/>
      <c r="H69" s="463"/>
      <c r="I69" s="464"/>
      <c r="J69" s="67"/>
    </row>
    <row r="70" spans="2:14" ht="24" customHeight="1" x14ac:dyDescent="0.25">
      <c r="B70" s="57"/>
      <c r="C70" s="435" t="s">
        <v>195</v>
      </c>
      <c r="D70" s="436"/>
      <c r="E70" s="463">
        <f>+'1B Dépôt (Étape production)'!E159</f>
        <v>0</v>
      </c>
      <c r="F70" s="463"/>
      <c r="G70" s="463"/>
      <c r="H70" s="463"/>
      <c r="I70" s="464"/>
      <c r="J70" s="67"/>
    </row>
    <row r="71" spans="2:14" ht="24" customHeight="1" x14ac:dyDescent="0.25">
      <c r="B71" s="57"/>
      <c r="C71" s="435" t="s">
        <v>118</v>
      </c>
      <c r="D71" s="436"/>
      <c r="E71" s="463">
        <f>+'1B Dépôt (Étape production)'!E161</f>
        <v>0</v>
      </c>
      <c r="F71" s="463"/>
      <c r="G71" s="463"/>
      <c r="H71" s="463"/>
      <c r="I71" s="464"/>
      <c r="J71" s="67"/>
    </row>
    <row r="72" spans="2:14" ht="24" customHeight="1" x14ac:dyDescent="0.25">
      <c r="B72" s="57"/>
      <c r="C72" s="496" t="s">
        <v>196</v>
      </c>
      <c r="D72" s="497"/>
      <c r="E72" s="463">
        <f>+'1B Dépôt (Étape production)'!E163</f>
        <v>0</v>
      </c>
      <c r="F72" s="463"/>
      <c r="G72" s="463"/>
      <c r="H72" s="463"/>
      <c r="I72" s="464"/>
      <c r="J72" s="67"/>
    </row>
    <row r="73" spans="2:14" ht="14.1" customHeight="1" x14ac:dyDescent="0.25">
      <c r="B73" s="57"/>
      <c r="C73" s="135"/>
      <c r="D73" s="126"/>
      <c r="E73" s="160"/>
      <c r="F73" s="144"/>
      <c r="G73" s="132"/>
      <c r="H73" s="132"/>
      <c r="I73" s="133"/>
      <c r="J73" s="67"/>
    </row>
    <row r="74" spans="2:14" ht="24" customHeight="1" x14ac:dyDescent="0.25">
      <c r="B74" s="57"/>
      <c r="C74" s="433" t="s">
        <v>197</v>
      </c>
      <c r="D74" s="434"/>
      <c r="E74" s="160"/>
      <c r="F74" s="144"/>
      <c r="G74" s="132"/>
      <c r="H74" s="132"/>
      <c r="I74" s="133"/>
      <c r="J74" s="67"/>
    </row>
    <row r="75" spans="2:14" ht="24" customHeight="1" x14ac:dyDescent="0.2">
      <c r="B75" s="57"/>
      <c r="C75" s="452" t="str">
        <f>IF('1B Dépôt (Étape production)'!B171="","",'1B Dépôt (Étape production)'!B171)</f>
        <v/>
      </c>
      <c r="D75" s="453"/>
      <c r="E75" s="144" t="str">
        <f>IF('1B Dépôt (Étape production)'!C171="","",'1B Dépôt (Étape production)'!C171)</f>
        <v/>
      </c>
      <c r="F75" s="144"/>
      <c r="G75" s="132"/>
      <c r="H75" s="132"/>
      <c r="I75" s="133"/>
      <c r="J75" s="67"/>
    </row>
    <row r="76" spans="2:14" ht="24" customHeight="1" x14ac:dyDescent="0.2">
      <c r="B76" s="57"/>
      <c r="C76" s="452" t="str">
        <f>IF('1B Dépôt (Étape production)'!B173="","",'1B Dépôt (Étape production)'!B173)</f>
        <v/>
      </c>
      <c r="D76" s="453"/>
      <c r="E76" s="144" t="str">
        <f>IF('1B Dépôt (Étape production)'!C173="","",'1B Dépôt (Étape production)'!C173)</f>
        <v/>
      </c>
      <c r="F76" s="161"/>
      <c r="G76" s="132"/>
      <c r="H76" s="132"/>
      <c r="I76" s="133"/>
      <c r="J76" s="67"/>
    </row>
    <row r="77" spans="2:14" ht="24" customHeight="1" x14ac:dyDescent="0.2">
      <c r="B77" s="57"/>
      <c r="C77" s="452" t="str">
        <f>IF('1B Dépôt (Étape production)'!B175="","",'1B Dépôt (Étape production)'!B175)</f>
        <v/>
      </c>
      <c r="D77" s="453"/>
      <c r="E77" s="144" t="str">
        <f>IF('1B Dépôt (Étape production)'!C175="","",'1B Dépôt (Étape production)'!C175)</f>
        <v/>
      </c>
      <c r="F77" s="144"/>
      <c r="G77" s="132"/>
      <c r="H77" s="132"/>
      <c r="I77" s="133"/>
      <c r="J77" s="67"/>
    </row>
    <row r="78" spans="2:14" ht="24" customHeight="1" x14ac:dyDescent="0.25">
      <c r="B78" s="57"/>
      <c r="C78" s="498" t="s">
        <v>198</v>
      </c>
      <c r="D78" s="499"/>
      <c r="E78" s="155">
        <f>SUM(E75:E77)</f>
        <v>0</v>
      </c>
      <c r="F78" s="144"/>
      <c r="G78" s="132"/>
      <c r="H78" s="132"/>
      <c r="I78" s="133"/>
      <c r="J78" s="67"/>
    </row>
    <row r="79" spans="2:14" ht="14.1" customHeight="1" x14ac:dyDescent="0.25">
      <c r="B79" s="57"/>
      <c r="C79" s="135"/>
      <c r="D79" s="126"/>
      <c r="E79" s="160"/>
      <c r="F79" s="144"/>
      <c r="G79" s="132"/>
      <c r="H79" s="132"/>
      <c r="I79" s="133"/>
      <c r="J79" s="67"/>
    </row>
    <row r="80" spans="2:14" ht="24" customHeight="1" x14ac:dyDescent="0.25">
      <c r="B80" s="57"/>
      <c r="C80" s="433" t="s">
        <v>199</v>
      </c>
      <c r="D80" s="434"/>
      <c r="E80" s="161"/>
      <c r="F80" s="161"/>
      <c r="G80" s="132"/>
      <c r="H80" s="132"/>
      <c r="I80" s="133"/>
      <c r="J80" s="67"/>
    </row>
    <row r="81" spans="2:14" ht="24" customHeight="1" x14ac:dyDescent="0.25">
      <c r="B81" s="57"/>
      <c r="C81" s="435" t="s">
        <v>200</v>
      </c>
      <c r="D81" s="436"/>
      <c r="E81" s="485" t="str">
        <f>IF('1B Dépôt (Étape production)'!E183="","",'1B Dépôt (Étape production)'!E183)</f>
        <v/>
      </c>
      <c r="F81" s="485"/>
      <c r="G81" s="485"/>
      <c r="H81" s="485"/>
      <c r="I81" s="486"/>
      <c r="J81" s="67"/>
    </row>
    <row r="82" spans="2:14" ht="24" customHeight="1" x14ac:dyDescent="0.25">
      <c r="B82" s="57"/>
      <c r="C82" s="435" t="s">
        <v>201</v>
      </c>
      <c r="D82" s="436"/>
      <c r="E82" s="485" t="str">
        <f>IF('1B Dépôt (Étape production)'!E185="","",'1B Dépôt (Étape production)'!E185)</f>
        <v/>
      </c>
      <c r="F82" s="485"/>
      <c r="G82" s="485"/>
      <c r="H82" s="485"/>
      <c r="I82" s="486"/>
      <c r="J82" s="67"/>
    </row>
    <row r="83" spans="2:14" ht="33.950000000000003" customHeight="1" x14ac:dyDescent="0.25">
      <c r="B83" s="57"/>
      <c r="C83" s="433" t="s">
        <v>202</v>
      </c>
      <c r="D83" s="434"/>
      <c r="E83" s="161"/>
      <c r="F83" s="161"/>
      <c r="G83" s="132"/>
      <c r="H83" s="132"/>
      <c r="I83" s="133"/>
      <c r="J83" s="67"/>
    </row>
    <row r="84" spans="2:14" ht="44.1" customHeight="1" x14ac:dyDescent="0.25">
      <c r="B84" s="57"/>
      <c r="C84" s="483" t="s">
        <v>203</v>
      </c>
      <c r="D84" s="484"/>
      <c r="E84" s="485" t="str">
        <f>IF('1B Dépôt (Étape production)'!E190="","",'1B Dépôt (Étape production)'!E190)</f>
        <v/>
      </c>
      <c r="F84" s="485"/>
      <c r="G84" s="485"/>
      <c r="H84" s="485"/>
      <c r="I84" s="486"/>
      <c r="J84" s="67"/>
    </row>
    <row r="85" spans="2:14" ht="54" customHeight="1" x14ac:dyDescent="0.25">
      <c r="B85" s="57"/>
      <c r="C85" s="483" t="s">
        <v>204</v>
      </c>
      <c r="D85" s="484"/>
      <c r="E85" s="485" t="str">
        <f>IF('1B Dépôt (Étape production)'!E192="","",'1B Dépôt (Étape production)'!E192)</f>
        <v/>
      </c>
      <c r="F85" s="485"/>
      <c r="G85" s="485"/>
      <c r="H85" s="485"/>
      <c r="I85" s="486"/>
      <c r="J85" s="67"/>
    </row>
    <row r="86" spans="2:14" ht="44.1" customHeight="1" x14ac:dyDescent="0.25">
      <c r="B86" s="57"/>
      <c r="C86" s="450" t="s">
        <v>130</v>
      </c>
      <c r="D86" s="451"/>
      <c r="E86" s="480" t="str">
        <f>IF('1B Dépôt (Étape production)'!E194="","",'1B Dépôt (Étape production)'!E194)</f>
        <v/>
      </c>
      <c r="F86" s="480"/>
      <c r="G86" s="480"/>
      <c r="H86" s="480"/>
      <c r="I86" s="481"/>
      <c r="J86" s="67"/>
    </row>
    <row r="87" spans="2:14" ht="9.9499999999999993" customHeight="1" x14ac:dyDescent="0.25">
      <c r="B87" s="57"/>
      <c r="C87" s="72"/>
      <c r="D87" s="72"/>
      <c r="E87" s="72"/>
      <c r="F87" s="72"/>
      <c r="G87" s="72"/>
      <c r="H87" s="72"/>
      <c r="I87" s="72"/>
      <c r="J87" s="67"/>
    </row>
    <row r="88" spans="2:14" ht="21.95" customHeight="1" x14ac:dyDescent="0.2">
      <c r="B88" s="78"/>
      <c r="C88" s="437" t="s">
        <v>205</v>
      </c>
      <c r="D88" s="438"/>
      <c r="E88" s="162">
        <f>+E47</f>
        <v>0</v>
      </c>
      <c r="F88" s="163"/>
      <c r="G88" s="164" t="s">
        <v>206</v>
      </c>
      <c r="H88" s="163"/>
      <c r="I88" s="165"/>
      <c r="J88" s="67"/>
    </row>
    <row r="89" spans="2:14" ht="21.95" customHeight="1" x14ac:dyDescent="0.2">
      <c r="B89" s="78"/>
      <c r="C89" s="439" t="s">
        <v>207</v>
      </c>
      <c r="D89" s="440"/>
      <c r="E89" s="166">
        <f>+E62</f>
        <v>0</v>
      </c>
      <c r="F89" s="167"/>
      <c r="G89" s="168" t="str">
        <f>IFERROR(E92/E89,"")</f>
        <v/>
      </c>
      <c r="H89" s="487" t="s">
        <v>208</v>
      </c>
      <c r="I89" s="488"/>
      <c r="J89" s="67"/>
      <c r="N89" s="77" t="e">
        <f>ROUND(G89*100,0)</f>
        <v>#VALUE!</v>
      </c>
    </row>
    <row r="90" spans="2:14" ht="21.95" customHeight="1" x14ac:dyDescent="0.2">
      <c r="B90" s="78"/>
      <c r="C90" s="441" t="s">
        <v>209</v>
      </c>
      <c r="D90" s="442"/>
      <c r="E90" s="169">
        <f>+E64</f>
        <v>0</v>
      </c>
      <c r="F90" s="170"/>
      <c r="G90" s="171" t="str">
        <f>IFERROR(E92/E90,"")</f>
        <v/>
      </c>
      <c r="H90" s="489" t="s">
        <v>210</v>
      </c>
      <c r="I90" s="490"/>
      <c r="J90" s="67"/>
      <c r="N90" s="77" t="e">
        <f>ROUND(G90*100,0)</f>
        <v>#VALUE!</v>
      </c>
    </row>
    <row r="91" spans="2:14" x14ac:dyDescent="0.2">
      <c r="B91" s="78"/>
      <c r="C91" s="60"/>
      <c r="D91" s="60"/>
      <c r="E91" s="60"/>
      <c r="F91" s="60"/>
      <c r="G91" s="60"/>
      <c r="H91" s="60"/>
      <c r="J91" s="67"/>
    </row>
    <row r="92" spans="2:14" ht="27.95" customHeight="1" x14ac:dyDescent="0.2">
      <c r="B92" s="78"/>
      <c r="C92" s="443" t="s">
        <v>211</v>
      </c>
      <c r="D92" s="444"/>
      <c r="E92" s="15"/>
      <c r="H92" s="81" t="s">
        <v>212</v>
      </c>
      <c r="I92" s="82">
        <f>ROUND(E92*0.7,0)</f>
        <v>0</v>
      </c>
      <c r="J92" s="67"/>
      <c r="M92" s="56"/>
      <c r="N92" s="83"/>
    </row>
    <row r="93" spans="2:14" ht="18" x14ac:dyDescent="0.2">
      <c r="B93" s="78"/>
      <c r="C93" s="64"/>
      <c r="D93" s="84"/>
      <c r="E93" s="64"/>
      <c r="H93" s="81" t="s">
        <v>213</v>
      </c>
      <c r="I93" s="82">
        <f>ROUND(E92*0.3,0)</f>
        <v>0</v>
      </c>
      <c r="J93" s="67"/>
      <c r="N93" s="77"/>
    </row>
    <row r="94" spans="2:14" ht="18" x14ac:dyDescent="0.2">
      <c r="B94" s="78"/>
      <c r="C94" s="64"/>
      <c r="D94" s="84"/>
      <c r="E94" s="64"/>
      <c r="G94" s="81"/>
      <c r="H94" s="85"/>
      <c r="J94" s="67"/>
    </row>
    <row r="95" spans="2:14" ht="68.099999999999994" customHeight="1" x14ac:dyDescent="0.2">
      <c r="B95" s="78"/>
      <c r="C95" s="445" t="s">
        <v>214</v>
      </c>
      <c r="D95" s="445"/>
      <c r="E95" s="60"/>
      <c r="F95" s="86" t="s">
        <v>215</v>
      </c>
      <c r="H95" s="86" t="s">
        <v>216</v>
      </c>
      <c r="J95" s="67"/>
      <c r="M95" s="87" t="str">
        <f>IF(M96="","","ATTENTION")</f>
        <v/>
      </c>
    </row>
    <row r="96" spans="2:14" ht="24" customHeight="1" x14ac:dyDescent="0.2">
      <c r="B96" s="78"/>
      <c r="C96" s="482"/>
      <c r="D96" s="482"/>
      <c r="E96" s="60"/>
      <c r="F96" s="16"/>
      <c r="H96" s="88" t="str">
        <f>IF(F96="","",ROUND($E$92*F96,0))</f>
        <v/>
      </c>
      <c r="J96" s="67"/>
      <c r="M96" s="89" t="str">
        <f>IF(SUM(F96:F98)&gt;100%,"Réviser les pourcentages","")</f>
        <v/>
      </c>
    </row>
    <row r="97" spans="2:10" ht="24" customHeight="1" x14ac:dyDescent="0.2">
      <c r="B97" s="78"/>
      <c r="C97" s="482"/>
      <c r="D97" s="482"/>
      <c r="E97" s="60"/>
      <c r="F97" s="16"/>
      <c r="H97" s="88" t="str">
        <f>IF(F97="","",ROUND($E$92*F97,0))</f>
        <v/>
      </c>
      <c r="J97" s="67"/>
    </row>
    <row r="98" spans="2:10" ht="24" customHeight="1" x14ac:dyDescent="0.2">
      <c r="B98" s="78"/>
      <c r="C98" s="482"/>
      <c r="D98" s="482"/>
      <c r="E98" s="60"/>
      <c r="F98" s="16"/>
      <c r="H98" s="88" t="str">
        <f>IF(F98="","",ROUND($E$92*F98,0))</f>
        <v/>
      </c>
      <c r="J98" s="67"/>
    </row>
    <row r="99" spans="2:10" ht="14.1" customHeight="1" x14ac:dyDescent="0.25">
      <c r="B99" s="78"/>
      <c r="C99" s="90"/>
      <c r="D99" s="90"/>
      <c r="E99" s="60"/>
      <c r="F99" s="91"/>
      <c r="H99" s="92"/>
      <c r="J99" s="67"/>
    </row>
    <row r="100" spans="2:10" ht="14.1" customHeight="1" x14ac:dyDescent="0.25">
      <c r="B100" s="78"/>
      <c r="C100" s="90"/>
      <c r="D100" s="90"/>
      <c r="E100" s="60"/>
      <c r="F100" s="91"/>
      <c r="H100" s="92"/>
      <c r="J100" s="67"/>
    </row>
    <row r="101" spans="2:10" ht="33" customHeight="1" x14ac:dyDescent="0.25">
      <c r="B101" s="78"/>
      <c r="C101" s="93" t="s">
        <v>217</v>
      </c>
      <c r="D101" s="94"/>
      <c r="E101" s="94"/>
      <c r="F101" s="94"/>
      <c r="G101" s="95"/>
      <c r="H101" s="95"/>
      <c r="I101" s="95"/>
      <c r="J101" s="67"/>
    </row>
    <row r="102" spans="2:10" ht="282.60000000000002" customHeight="1" x14ac:dyDescent="0.2">
      <c r="B102" s="78"/>
      <c r="C102" s="471"/>
      <c r="D102" s="472"/>
      <c r="E102" s="472"/>
      <c r="F102" s="472"/>
      <c r="G102" s="472"/>
      <c r="H102" s="472"/>
      <c r="I102" s="473"/>
      <c r="J102" s="67"/>
    </row>
    <row r="103" spans="2:10" ht="14.1" customHeight="1" x14ac:dyDescent="0.2">
      <c r="B103" s="78"/>
      <c r="C103" s="60"/>
      <c r="D103" s="60"/>
      <c r="E103" s="60"/>
      <c r="F103" s="60"/>
      <c r="G103" s="60"/>
      <c r="H103" s="60"/>
      <c r="J103" s="67"/>
    </row>
    <row r="104" spans="2:10" x14ac:dyDescent="0.2">
      <c r="B104" s="78"/>
      <c r="C104" s="60"/>
      <c r="D104" s="60"/>
      <c r="E104" s="60"/>
      <c r="F104" s="60"/>
      <c r="G104" s="60"/>
      <c r="H104" s="60"/>
      <c r="J104" s="67"/>
    </row>
    <row r="105" spans="2:10" x14ac:dyDescent="0.2">
      <c r="B105" s="78"/>
      <c r="C105" s="60"/>
      <c r="D105" s="60"/>
      <c r="E105" s="60"/>
      <c r="F105" s="60"/>
      <c r="G105" s="60"/>
      <c r="H105" s="60"/>
      <c r="J105" s="67"/>
    </row>
    <row r="106" spans="2:10" ht="15" x14ac:dyDescent="0.2">
      <c r="B106" s="78"/>
      <c r="C106" s="474"/>
      <c r="D106" s="474"/>
      <c r="E106" s="96"/>
      <c r="G106" s="475"/>
      <c r="H106" s="475"/>
      <c r="I106" s="96"/>
      <c r="J106" s="67"/>
    </row>
    <row r="107" spans="2:10" ht="15.75" x14ac:dyDescent="0.2">
      <c r="B107" s="78"/>
      <c r="C107" s="476"/>
      <c r="D107" s="476"/>
      <c r="E107" s="97" t="s">
        <v>218</v>
      </c>
      <c r="G107" s="98" t="s">
        <v>219</v>
      </c>
      <c r="H107" s="99"/>
      <c r="I107" s="97" t="s">
        <v>218</v>
      </c>
      <c r="J107" s="67"/>
    </row>
    <row r="108" spans="2:10" ht="30.95" customHeight="1" x14ac:dyDescent="0.2">
      <c r="B108" s="78"/>
      <c r="C108" s="479" t="s">
        <v>220</v>
      </c>
      <c r="D108" s="479"/>
      <c r="E108" s="40"/>
      <c r="G108" s="477" t="s">
        <v>221</v>
      </c>
      <c r="H108" s="477"/>
      <c r="I108" s="477"/>
      <c r="J108" s="67"/>
    </row>
    <row r="109" spans="2:10" ht="15" thickBot="1" x14ac:dyDescent="0.25">
      <c r="B109" s="100"/>
      <c r="C109" s="101"/>
      <c r="D109" s="101"/>
      <c r="E109" s="101"/>
      <c r="F109" s="101"/>
      <c r="G109" s="101"/>
      <c r="H109" s="101"/>
      <c r="I109" s="102"/>
      <c r="J109" s="103"/>
    </row>
    <row r="113" spans="3:7" ht="14.25" customHeight="1" x14ac:dyDescent="0.25">
      <c r="D113" s="23" t="s">
        <v>222</v>
      </c>
      <c r="E113" s="27"/>
      <c r="F113" s="24"/>
      <c r="G113" s="24"/>
    </row>
    <row r="114" spans="3:7" ht="14.25" customHeight="1" thickBot="1" x14ac:dyDescent="0.35">
      <c r="C114" s="30"/>
      <c r="D114" s="26"/>
      <c r="E114" s="26"/>
      <c r="F114" s="22"/>
      <c r="G114" s="22"/>
    </row>
    <row r="115" spans="3:7" ht="14.25" customHeight="1" thickBot="1" x14ac:dyDescent="0.35">
      <c r="C115" s="30"/>
      <c r="D115" s="369" t="s">
        <v>55</v>
      </c>
      <c r="E115" s="369"/>
      <c r="F115" s="478"/>
      <c r="G115" s="104" t="s">
        <v>56</v>
      </c>
    </row>
    <row r="116" spans="3:7" ht="30" customHeight="1" x14ac:dyDescent="0.3">
      <c r="C116" s="30"/>
      <c r="D116" s="409" t="s">
        <v>57</v>
      </c>
      <c r="E116" s="409"/>
      <c r="F116" s="468"/>
      <c r="G116" s="105">
        <f>'1B Dépôt (Étape production)'!D92</f>
        <v>0</v>
      </c>
    </row>
    <row r="117" spans="3:7" ht="14.25" customHeight="1" x14ac:dyDescent="0.3">
      <c r="C117" s="30"/>
      <c r="D117" s="404" t="s">
        <v>58</v>
      </c>
      <c r="E117" s="404"/>
      <c r="F117" s="458"/>
      <c r="G117" s="106">
        <f>'1B Dépôt (Étape production)'!D93</f>
        <v>0</v>
      </c>
    </row>
    <row r="118" spans="3:7" ht="30" customHeight="1" x14ac:dyDescent="0.3">
      <c r="C118" s="30"/>
      <c r="D118" s="404" t="s">
        <v>223</v>
      </c>
      <c r="E118" s="404"/>
      <c r="F118" s="458"/>
      <c r="G118" s="106">
        <f>'1B Dépôt (Étape production)'!D94</f>
        <v>0</v>
      </c>
    </row>
    <row r="119" spans="3:7" ht="30" customHeight="1" x14ac:dyDescent="0.3">
      <c r="C119" s="30"/>
      <c r="D119" s="404" t="s">
        <v>60</v>
      </c>
      <c r="E119" s="404"/>
      <c r="F119" s="458"/>
      <c r="G119" s="106">
        <f>'1B Dépôt (Étape production)'!D95</f>
        <v>0</v>
      </c>
    </row>
    <row r="120" spans="3:7" ht="14.25" customHeight="1" x14ac:dyDescent="0.3">
      <c r="C120" s="30"/>
      <c r="D120" s="404" t="s">
        <v>61</v>
      </c>
      <c r="E120" s="404"/>
      <c r="F120" s="458"/>
      <c r="G120" s="106">
        <f>'1B Dépôt (Étape production)'!D96</f>
        <v>0</v>
      </c>
    </row>
    <row r="121" spans="3:7" ht="30" customHeight="1" x14ac:dyDescent="0.3">
      <c r="C121" s="30"/>
      <c r="D121" s="404" t="s">
        <v>62</v>
      </c>
      <c r="E121" s="404"/>
      <c r="F121" s="458"/>
      <c r="G121" s="106">
        <f>'1B Dépôt (Étape production)'!D97</f>
        <v>0</v>
      </c>
    </row>
    <row r="122" spans="3:7" ht="14.25" customHeight="1" x14ac:dyDescent="0.3">
      <c r="C122" s="30"/>
      <c r="D122" s="404" t="s">
        <v>63</v>
      </c>
      <c r="E122" s="404"/>
      <c r="F122" s="458"/>
      <c r="G122" s="106">
        <f>'1B Dépôt (Étape production)'!D98</f>
        <v>0</v>
      </c>
    </row>
    <row r="123" spans="3:7" ht="14.25" customHeight="1" x14ac:dyDescent="0.3">
      <c r="C123" s="30"/>
      <c r="D123" s="363" t="s">
        <v>64</v>
      </c>
      <c r="E123" s="363"/>
      <c r="F123" s="465"/>
      <c r="G123" s="106">
        <f>'1B Dépôt (Étape production)'!D99</f>
        <v>0</v>
      </c>
    </row>
    <row r="124" spans="3:7" ht="14.25" customHeight="1" x14ac:dyDescent="0.3">
      <c r="C124" s="30"/>
      <c r="D124" s="363" t="s">
        <v>65</v>
      </c>
      <c r="E124" s="363"/>
      <c r="F124" s="465"/>
      <c r="G124" s="106">
        <f>'1B Dépôt (Étape production)'!D100</f>
        <v>0</v>
      </c>
    </row>
    <row r="125" spans="3:7" ht="30" customHeight="1" thickBot="1" x14ac:dyDescent="0.35">
      <c r="C125" s="30"/>
      <c r="D125" s="365" t="s">
        <v>66</v>
      </c>
      <c r="E125" s="365"/>
      <c r="F125" s="466"/>
      <c r="G125" s="107">
        <f>'1B Dépôt (Étape production)'!D101</f>
        <v>0</v>
      </c>
    </row>
    <row r="126" spans="3:7" ht="14.25" customHeight="1" thickBot="1" x14ac:dyDescent="0.35">
      <c r="C126" s="30"/>
      <c r="D126" s="30"/>
      <c r="E126" s="30"/>
      <c r="F126" s="25" t="s">
        <v>67</v>
      </c>
      <c r="G126" s="31">
        <f>SUM(G116:G125)</f>
        <v>0</v>
      </c>
    </row>
    <row r="127" spans="3:7" ht="14.25" customHeight="1" thickBot="1" x14ac:dyDescent="0.35">
      <c r="C127" s="30"/>
      <c r="D127" s="30"/>
      <c r="E127" s="30"/>
      <c r="F127" s="30"/>
      <c r="G127" s="22"/>
    </row>
    <row r="128" spans="3:7" ht="14.25" customHeight="1" thickBot="1" x14ac:dyDescent="0.35">
      <c r="C128" s="30"/>
      <c r="D128" s="315" t="s">
        <v>224</v>
      </c>
      <c r="E128" s="315"/>
      <c r="F128" s="469"/>
      <c r="G128" s="104" t="s">
        <v>56</v>
      </c>
    </row>
    <row r="129" spans="3:7" ht="30" customHeight="1" x14ac:dyDescent="0.3">
      <c r="C129" s="30"/>
      <c r="D129" s="304" t="s">
        <v>69</v>
      </c>
      <c r="E129" s="304"/>
      <c r="F129" s="470"/>
      <c r="G129" s="105">
        <f>'1B Dépôt (Étape production)'!D105</f>
        <v>0</v>
      </c>
    </row>
    <row r="130" spans="3:7" ht="14.25" customHeight="1" x14ac:dyDescent="0.3">
      <c r="C130" s="30"/>
      <c r="D130" s="363" t="s">
        <v>71</v>
      </c>
      <c r="E130" s="363"/>
      <c r="F130" s="465"/>
      <c r="G130" s="106">
        <f>'1B Dépôt (Étape production)'!D106</f>
        <v>0</v>
      </c>
    </row>
    <row r="131" spans="3:7" ht="39.75" customHeight="1" x14ac:dyDescent="0.3">
      <c r="C131" s="30"/>
      <c r="D131" s="363" t="s">
        <v>73</v>
      </c>
      <c r="E131" s="363"/>
      <c r="F131" s="465"/>
      <c r="G131" s="106">
        <f>'1B Dépôt (Étape production)'!D107</f>
        <v>0</v>
      </c>
    </row>
    <row r="132" spans="3:7" ht="30" customHeight="1" x14ac:dyDescent="0.3">
      <c r="C132" s="30"/>
      <c r="D132" s="404" t="s">
        <v>74</v>
      </c>
      <c r="E132" s="404"/>
      <c r="F132" s="458"/>
      <c r="G132" s="106">
        <f>'1B Dépôt (Étape production)'!D108</f>
        <v>0</v>
      </c>
    </row>
    <row r="133" spans="3:7" ht="14.25" customHeight="1" thickBot="1" x14ac:dyDescent="0.35">
      <c r="C133" s="30"/>
      <c r="D133" s="459" t="s">
        <v>75</v>
      </c>
      <c r="E133" s="459"/>
      <c r="F133" s="460"/>
      <c r="G133" s="107">
        <f>'1B Dépôt (Étape production)'!D109</f>
        <v>0</v>
      </c>
    </row>
    <row r="134" spans="3:7" ht="14.25" customHeight="1" thickBot="1" x14ac:dyDescent="0.35">
      <c r="C134" s="30"/>
      <c r="D134" s="30"/>
      <c r="E134" s="30"/>
      <c r="F134" s="25" t="s">
        <v>76</v>
      </c>
      <c r="G134" s="31">
        <f>SUM(G129:G133)</f>
        <v>0</v>
      </c>
    </row>
    <row r="135" spans="3:7" ht="14.25" customHeight="1" thickBot="1" x14ac:dyDescent="0.35">
      <c r="C135" s="30"/>
      <c r="D135" s="30"/>
      <c r="E135" s="30"/>
      <c r="F135" s="30"/>
      <c r="G135" s="22"/>
    </row>
    <row r="136" spans="3:7" ht="14.25" customHeight="1" thickBot="1" x14ac:dyDescent="0.35">
      <c r="C136" s="30"/>
      <c r="D136" s="315" t="s">
        <v>77</v>
      </c>
      <c r="E136" s="315"/>
      <c r="F136" s="469"/>
      <c r="G136" s="104" t="s">
        <v>56</v>
      </c>
    </row>
    <row r="137" spans="3:7" ht="39.75" customHeight="1" x14ac:dyDescent="0.3">
      <c r="C137" s="30"/>
      <c r="D137" s="304" t="s">
        <v>143</v>
      </c>
      <c r="E137" s="304"/>
      <c r="F137" s="470"/>
      <c r="G137" s="105">
        <f>'1B Dépôt (Étape production)'!D113</f>
        <v>0</v>
      </c>
    </row>
    <row r="138" spans="3:7" ht="30" customHeight="1" x14ac:dyDescent="0.3">
      <c r="C138" s="30"/>
      <c r="D138" s="363" t="s">
        <v>225</v>
      </c>
      <c r="E138" s="363"/>
      <c r="F138" s="465"/>
      <c r="G138" s="106">
        <f>'1B Dépôt (Étape production)'!D114</f>
        <v>0</v>
      </c>
    </row>
    <row r="139" spans="3:7" ht="14.25" customHeight="1" thickBot="1" x14ac:dyDescent="0.35">
      <c r="C139" s="30"/>
      <c r="D139" s="365" t="s">
        <v>80</v>
      </c>
      <c r="E139" s="365"/>
      <c r="F139" s="466"/>
      <c r="G139" s="107">
        <f>'1B Dépôt (Étape production)'!D115</f>
        <v>0</v>
      </c>
    </row>
    <row r="140" spans="3:7" ht="14.25" customHeight="1" thickBot="1" x14ac:dyDescent="0.35">
      <c r="C140" s="30"/>
      <c r="D140" s="30"/>
      <c r="E140" s="30"/>
      <c r="F140" s="25" t="s">
        <v>81</v>
      </c>
      <c r="G140" s="31">
        <f>SUM(G137:G139)</f>
        <v>0</v>
      </c>
    </row>
    <row r="141" spans="3:7" ht="14.25" customHeight="1" thickBot="1" x14ac:dyDescent="0.35">
      <c r="C141" s="30"/>
      <c r="D141" s="30"/>
      <c r="E141" s="30"/>
      <c r="F141" s="30"/>
      <c r="G141" s="22"/>
    </row>
    <row r="142" spans="3:7" ht="14.25" customHeight="1" thickBot="1" x14ac:dyDescent="0.35">
      <c r="C142" s="30"/>
      <c r="D142" s="378" t="s">
        <v>226</v>
      </c>
      <c r="E142" s="378"/>
      <c r="F142" s="467"/>
      <c r="G142" s="104" t="s">
        <v>56</v>
      </c>
    </row>
    <row r="143" spans="3:7" ht="30" customHeight="1" x14ac:dyDescent="0.3">
      <c r="C143" s="30"/>
      <c r="D143" s="409" t="s">
        <v>84</v>
      </c>
      <c r="E143" s="409"/>
      <c r="F143" s="468"/>
      <c r="G143" s="105">
        <f>'1B Dépôt (Étape production)'!D119</f>
        <v>0</v>
      </c>
    </row>
    <row r="144" spans="3:7" ht="30" customHeight="1" x14ac:dyDescent="0.3">
      <c r="C144" s="30"/>
      <c r="D144" s="404" t="s">
        <v>86</v>
      </c>
      <c r="E144" s="404"/>
      <c r="F144" s="458"/>
      <c r="G144" s="106">
        <f>'1B Dépôt (Étape production)'!D120</f>
        <v>0</v>
      </c>
    </row>
    <row r="145" spans="3:7" ht="14.25" customHeight="1" x14ac:dyDescent="0.3">
      <c r="C145" s="30"/>
      <c r="D145" s="404" t="s">
        <v>87</v>
      </c>
      <c r="E145" s="404"/>
      <c r="F145" s="458"/>
      <c r="G145" s="106">
        <f>'1B Dépôt (Étape production)'!D121</f>
        <v>0</v>
      </c>
    </row>
    <row r="146" spans="3:7" ht="14.25" customHeight="1" x14ac:dyDescent="0.3">
      <c r="C146" s="30"/>
      <c r="D146" s="404" t="s">
        <v>88</v>
      </c>
      <c r="E146" s="404"/>
      <c r="F146" s="458"/>
      <c r="G146" s="106">
        <f>'1B Dépôt (Étape production)'!D122</f>
        <v>0</v>
      </c>
    </row>
    <row r="147" spans="3:7" ht="14.25" customHeight="1" thickBot="1" x14ac:dyDescent="0.35">
      <c r="C147" s="30"/>
      <c r="D147" s="459" t="s">
        <v>89</v>
      </c>
      <c r="E147" s="459"/>
      <c r="F147" s="460"/>
      <c r="G147" s="107">
        <f>'1B Dépôt (Étape production)'!D123</f>
        <v>0</v>
      </c>
    </row>
    <row r="148" spans="3:7" ht="14.25" customHeight="1" x14ac:dyDescent="0.3">
      <c r="C148" s="30"/>
      <c r="D148" s="26"/>
      <c r="E148" s="26"/>
      <c r="F148" s="25" t="s">
        <v>90</v>
      </c>
      <c r="G148" s="108">
        <f>SUM(G143:G147)</f>
        <v>0</v>
      </c>
    </row>
    <row r="149" spans="3:7" ht="14.25" customHeight="1" thickBot="1" x14ac:dyDescent="0.35">
      <c r="C149" s="30"/>
      <c r="D149" s="26"/>
      <c r="E149" s="26"/>
      <c r="F149" s="25" t="s">
        <v>92</v>
      </c>
      <c r="G149" s="109">
        <f>'1B Dépôt (Étape production)'!D125</f>
        <v>0</v>
      </c>
    </row>
    <row r="150" spans="3:7" ht="14.25" customHeight="1" thickBot="1" x14ac:dyDescent="0.35">
      <c r="C150" s="30"/>
      <c r="D150" s="26"/>
      <c r="E150" s="26"/>
      <c r="F150" s="25"/>
      <c r="G150" s="25"/>
    </row>
    <row r="151" spans="3:7" ht="14.25" customHeight="1" thickBot="1" x14ac:dyDescent="0.35">
      <c r="C151" s="30"/>
      <c r="D151" s="319" t="s">
        <v>94</v>
      </c>
      <c r="E151" s="319"/>
      <c r="F151" s="461"/>
      <c r="G151" s="110" t="s">
        <v>56</v>
      </c>
    </row>
    <row r="152" spans="3:7" ht="14.25" customHeight="1" x14ac:dyDescent="0.3">
      <c r="C152" s="30"/>
      <c r="D152" s="32" t="s">
        <v>95</v>
      </c>
      <c r="E152" s="111">
        <f>'1B Dépôt (Étape production)'!C128</f>
        <v>0</v>
      </c>
      <c r="F152" s="112"/>
      <c r="G152" s="105">
        <f>'1B Dépôt (Étape production)'!D128</f>
        <v>0</v>
      </c>
    </row>
    <row r="153" spans="3:7" ht="14.25" customHeight="1" x14ac:dyDescent="0.3">
      <c r="C153" s="30"/>
      <c r="D153" s="33" t="s">
        <v>95</v>
      </c>
      <c r="E153" s="113">
        <f>'1B Dépôt (Étape production)'!C129</f>
        <v>0</v>
      </c>
      <c r="F153" s="37"/>
      <c r="G153" s="106">
        <f>'1B Dépôt (Étape production)'!D129</f>
        <v>0</v>
      </c>
    </row>
    <row r="154" spans="3:7" ht="14.25" customHeight="1" x14ac:dyDescent="0.3">
      <c r="C154" s="30"/>
      <c r="D154" s="33" t="s">
        <v>95</v>
      </c>
      <c r="E154" s="113">
        <f>'1B Dépôt (Étape production)'!C130</f>
        <v>0</v>
      </c>
      <c r="F154" s="37"/>
      <c r="G154" s="106">
        <f>'1B Dépôt (Étape production)'!D130</f>
        <v>0</v>
      </c>
    </row>
    <row r="155" spans="3:7" ht="14.25" customHeight="1" thickBot="1" x14ac:dyDescent="0.35">
      <c r="C155" s="30"/>
      <c r="D155" s="34" t="s">
        <v>95</v>
      </c>
      <c r="E155" s="114">
        <f>'1B Dépôt (Étape production)'!C131</f>
        <v>0</v>
      </c>
      <c r="F155" s="38"/>
      <c r="G155" s="107">
        <f>'1B Dépôt (Étape production)'!D131</f>
        <v>0</v>
      </c>
    </row>
    <row r="156" spans="3:7" ht="14.25" customHeight="1" thickBot="1" x14ac:dyDescent="0.35">
      <c r="C156" s="30"/>
      <c r="D156" s="35"/>
      <c r="E156" s="35"/>
      <c r="F156" s="28" t="s">
        <v>100</v>
      </c>
      <c r="G156" s="31">
        <f>SUM(G152:G155)</f>
        <v>0</v>
      </c>
    </row>
    <row r="157" spans="3:7" ht="14.25" customHeight="1" thickBot="1" x14ac:dyDescent="0.35">
      <c r="C157" s="30"/>
      <c r="D157" s="26"/>
      <c r="E157" s="26"/>
      <c r="F157" s="22"/>
      <c r="G157" s="22"/>
    </row>
    <row r="158" spans="3:7" ht="14.25" customHeight="1" x14ac:dyDescent="0.3">
      <c r="C158" s="30"/>
      <c r="D158" s="26"/>
      <c r="E158" s="26"/>
      <c r="F158" s="22"/>
      <c r="G158" s="115" t="s">
        <v>56</v>
      </c>
    </row>
    <row r="159" spans="3:7" ht="14.25" customHeight="1" thickBot="1" x14ac:dyDescent="0.35">
      <c r="C159" s="30"/>
      <c r="D159" s="26"/>
      <c r="E159" s="26"/>
      <c r="F159" s="25" t="s">
        <v>104</v>
      </c>
      <c r="G159" s="116">
        <f>G126+G134+G140+G148</f>
        <v>0</v>
      </c>
    </row>
    <row r="160" spans="3:7" ht="14.25" customHeight="1" thickBot="1" x14ac:dyDescent="0.35">
      <c r="C160" s="30"/>
      <c r="D160" s="26"/>
      <c r="E160" s="26"/>
      <c r="F160" s="25" t="s">
        <v>105</v>
      </c>
      <c r="G160" s="39">
        <f>IFERROR(E47/G159,0)</f>
        <v>0</v>
      </c>
    </row>
    <row r="161" spans="3:7" ht="14.25" customHeight="1" thickBot="1" x14ac:dyDescent="0.3">
      <c r="C161" s="462" t="s">
        <v>227</v>
      </c>
      <c r="D161" s="462"/>
      <c r="E161" s="462"/>
      <c r="F161" s="462"/>
      <c r="G161" s="462"/>
    </row>
    <row r="162" spans="3:7" ht="14.25" customHeight="1" thickBot="1" x14ac:dyDescent="0.3">
      <c r="C162" s="117"/>
      <c r="D162" s="117"/>
      <c r="E162" s="117"/>
      <c r="F162" s="29" t="s">
        <v>106</v>
      </c>
      <c r="G162" s="118">
        <f>G159+G156</f>
        <v>0</v>
      </c>
    </row>
  </sheetData>
  <sheetProtection algorithmName="SHA-512" hashValue="q1ROZzqzOaUdOH7lHHX1g6k+22Vupz/3smfbfqTnhOTBPw5Bu66YLoxXn/a0SLSkNkyF4TcpXmkv/ejG3dwVxg==" saltValue="SMZ3rou9JsRFzm8eqa3Onw==" spinCount="100000" sheet="1" objects="1" scenarios="1"/>
  <mergeCells count="144">
    <mergeCell ref="E13:I13"/>
    <mergeCell ref="C15:I15"/>
    <mergeCell ref="C17:D17"/>
    <mergeCell ref="E17:I17"/>
    <mergeCell ref="E18:I18"/>
    <mergeCell ref="E19:I19"/>
    <mergeCell ref="E1:J1"/>
    <mergeCell ref="C7:I7"/>
    <mergeCell ref="E9:F9"/>
    <mergeCell ref="H9:I9"/>
    <mergeCell ref="E10:I10"/>
    <mergeCell ref="E12:I12"/>
    <mergeCell ref="E11:F11"/>
    <mergeCell ref="N30:N31"/>
    <mergeCell ref="C31:D31"/>
    <mergeCell ref="E31:F31"/>
    <mergeCell ref="E26:I26"/>
    <mergeCell ref="C21:I21"/>
    <mergeCell ref="C23:D23"/>
    <mergeCell ref="E23:I23"/>
    <mergeCell ref="E24:I24"/>
    <mergeCell ref="C25:D25"/>
    <mergeCell ref="E25:I25"/>
    <mergeCell ref="C32:D32"/>
    <mergeCell ref="E32:I32"/>
    <mergeCell ref="C33:D33"/>
    <mergeCell ref="E33:I33"/>
    <mergeCell ref="C34:D34"/>
    <mergeCell ref="E34:I34"/>
    <mergeCell ref="C28:I28"/>
    <mergeCell ref="E30:I30"/>
    <mergeCell ref="M30:M31"/>
    <mergeCell ref="C30:D30"/>
    <mergeCell ref="C43:D43"/>
    <mergeCell ref="F43:G43"/>
    <mergeCell ref="C45:I45"/>
    <mergeCell ref="C47:D47"/>
    <mergeCell ref="C49:D49"/>
    <mergeCell ref="E35:I35"/>
    <mergeCell ref="E37:I37"/>
    <mergeCell ref="C39:D39"/>
    <mergeCell ref="E39:I39"/>
    <mergeCell ref="C41:D41"/>
    <mergeCell ref="C35:D35"/>
    <mergeCell ref="C37:D37"/>
    <mergeCell ref="C48:D48"/>
    <mergeCell ref="G61:I61"/>
    <mergeCell ref="G62:I62"/>
    <mergeCell ref="G64:I64"/>
    <mergeCell ref="C50:D50"/>
    <mergeCell ref="C51:D51"/>
    <mergeCell ref="C53:D53"/>
    <mergeCell ref="C55:I55"/>
    <mergeCell ref="C59:D59"/>
    <mergeCell ref="C60:D60"/>
    <mergeCell ref="C62:D62"/>
    <mergeCell ref="C63:D63"/>
    <mergeCell ref="C64:D64"/>
    <mergeCell ref="C52:D52"/>
    <mergeCell ref="E81:I81"/>
    <mergeCell ref="E82:I82"/>
    <mergeCell ref="C66:I66"/>
    <mergeCell ref="E69:I69"/>
    <mergeCell ref="E70:I70"/>
    <mergeCell ref="E71:I71"/>
    <mergeCell ref="E72:I72"/>
    <mergeCell ref="C68:D68"/>
    <mergeCell ref="C69:D69"/>
    <mergeCell ref="C70:D70"/>
    <mergeCell ref="C71:D71"/>
    <mergeCell ref="C72:D72"/>
    <mergeCell ref="C74:D74"/>
    <mergeCell ref="C78:D78"/>
    <mergeCell ref="C80:D80"/>
    <mergeCell ref="E86:I86"/>
    <mergeCell ref="C96:D96"/>
    <mergeCell ref="C97:D97"/>
    <mergeCell ref="C98:D98"/>
    <mergeCell ref="C84:D84"/>
    <mergeCell ref="E84:I84"/>
    <mergeCell ref="C85:D85"/>
    <mergeCell ref="E85:I85"/>
    <mergeCell ref="H89:I89"/>
    <mergeCell ref="H90:I90"/>
    <mergeCell ref="D117:F117"/>
    <mergeCell ref="D118:F118"/>
    <mergeCell ref="D119:F119"/>
    <mergeCell ref="D120:F120"/>
    <mergeCell ref="D121:F121"/>
    <mergeCell ref="C102:I102"/>
    <mergeCell ref="C106:D106"/>
    <mergeCell ref="G106:H106"/>
    <mergeCell ref="C107:D107"/>
    <mergeCell ref="G108:I108"/>
    <mergeCell ref="D115:F115"/>
    <mergeCell ref="C108:D108"/>
    <mergeCell ref="D146:F146"/>
    <mergeCell ref="D147:F147"/>
    <mergeCell ref="D151:F151"/>
    <mergeCell ref="C161:G161"/>
    <mergeCell ref="E41:I41"/>
    <mergeCell ref="D138:F138"/>
    <mergeCell ref="D139:F139"/>
    <mergeCell ref="D142:F142"/>
    <mergeCell ref="D143:F143"/>
    <mergeCell ref="D144:F144"/>
    <mergeCell ref="D145:F145"/>
    <mergeCell ref="D130:F130"/>
    <mergeCell ref="D131:F131"/>
    <mergeCell ref="D132:F132"/>
    <mergeCell ref="D133:F133"/>
    <mergeCell ref="D136:F136"/>
    <mergeCell ref="D137:F137"/>
    <mergeCell ref="D122:F122"/>
    <mergeCell ref="D123:F123"/>
    <mergeCell ref="D124:F124"/>
    <mergeCell ref="D125:F125"/>
    <mergeCell ref="D128:F128"/>
    <mergeCell ref="D129:F129"/>
    <mergeCell ref="D116:F116"/>
    <mergeCell ref="C83:D83"/>
    <mergeCell ref="C81:D81"/>
    <mergeCell ref="C82:D82"/>
    <mergeCell ref="C88:D88"/>
    <mergeCell ref="C89:D89"/>
    <mergeCell ref="C90:D90"/>
    <mergeCell ref="C92:D92"/>
    <mergeCell ref="C95:D95"/>
    <mergeCell ref="C9:D9"/>
    <mergeCell ref="C10:D10"/>
    <mergeCell ref="C11:D11"/>
    <mergeCell ref="C12:D12"/>
    <mergeCell ref="C13:D13"/>
    <mergeCell ref="C18:D18"/>
    <mergeCell ref="C19:D19"/>
    <mergeCell ref="C24:D24"/>
    <mergeCell ref="C26:D26"/>
    <mergeCell ref="C86:D86"/>
    <mergeCell ref="C75:D75"/>
    <mergeCell ref="C76:D76"/>
    <mergeCell ref="C77:D77"/>
    <mergeCell ref="C57:D57"/>
    <mergeCell ref="C58:D58"/>
    <mergeCell ref="C61:D61"/>
  </mergeCells>
  <conditionalFormatting sqref="F53">
    <cfRule type="containsText" dxfId="3" priority="3" operator="containsText" text="Vérifier le report de cellule, le total est erroné">
      <formula>NOT(ISERROR(SEARCH("Vérifier le report de cellule, le total est erroné",F53)))</formula>
    </cfRule>
  </conditionalFormatting>
  <conditionalFormatting sqref="G64:I64">
    <cfRule type="containsText" dxfId="2" priority="1" operator="containsText" text="L'aide octroyée ne peut être supérieur à 80% des frais admissibles">
      <formula>NOT(ISERROR(SEARCH("L'aide octroyée ne peut être supérieur à 80% des frais admissibles",G64)))</formula>
    </cfRule>
  </conditionalFormatting>
  <conditionalFormatting sqref="M95">
    <cfRule type="containsText" dxfId="1" priority="2" operator="containsText" text="ATTENTION">
      <formula>NOT(ISERROR(SEARCH("ATTENTION",M95)))</formula>
    </cfRule>
  </conditionalFormatting>
  <dataValidations count="1">
    <dataValidation allowBlank="1" showInputMessage="1" showErrorMessage="1" prompt="Entrer une ventilation budgétaire" sqref="C96:D98" xr:uid="{5EE20B8E-5506-4631-8B84-4B12C151BC8B}"/>
  </dataValidations>
  <pageMargins left="0.7" right="0.7" top="0.75" bottom="0.75" header="0.3" footer="0.3"/>
  <pageSetup orientation="portrait" r:id="rId1"/>
  <ignoredErrors>
    <ignoredError sqref="G116:G125 G129:G133 G137:G139 G143:G147 G152:G15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DEB3-713E-4869-8ADC-E7FA60180722}">
  <dimension ref="A1:B27"/>
  <sheetViews>
    <sheetView showGridLines="0" workbookViewId="0">
      <selection activeCell="E90" sqref="E90"/>
    </sheetView>
  </sheetViews>
  <sheetFormatPr baseColWidth="10" defaultColWidth="10.85546875" defaultRowHeight="14.25" x14ac:dyDescent="0.2"/>
  <cols>
    <col min="1" max="1" width="102" style="174" bestFit="1" customWidth="1"/>
    <col min="2" max="2" width="11" style="186" bestFit="1" customWidth="1"/>
    <col min="3" max="16384" width="10.85546875" style="174"/>
  </cols>
  <sheetData>
    <row r="1" spans="1:2" ht="18.75" thickBot="1" x14ac:dyDescent="0.25">
      <c r="A1" s="172" t="s">
        <v>228</v>
      </c>
      <c r="B1" s="173" t="s">
        <v>229</v>
      </c>
    </row>
    <row r="2" spans="1:2" ht="15.75" x14ac:dyDescent="0.2">
      <c r="A2" s="175" t="s">
        <v>230</v>
      </c>
      <c r="B2" s="176"/>
    </row>
    <row r="3" spans="1:2" x14ac:dyDescent="0.2">
      <c r="A3" s="177" t="s">
        <v>231</v>
      </c>
      <c r="B3" s="17"/>
    </row>
    <row r="4" spans="1:2" x14ac:dyDescent="0.2">
      <c r="A4" s="177" t="s">
        <v>232</v>
      </c>
      <c r="B4" s="17"/>
    </row>
    <row r="5" spans="1:2" x14ac:dyDescent="0.2">
      <c r="A5" s="177" t="s">
        <v>233</v>
      </c>
      <c r="B5" s="17"/>
    </row>
    <row r="6" spans="1:2" ht="15" thickBot="1" x14ac:dyDescent="0.25">
      <c r="A6" s="178" t="s">
        <v>234</v>
      </c>
      <c r="B6" s="187"/>
    </row>
    <row r="7" spans="1:2" ht="15.75" x14ac:dyDescent="0.2">
      <c r="A7" s="179" t="s">
        <v>235</v>
      </c>
      <c r="B7" s="180"/>
    </row>
    <row r="8" spans="1:2" x14ac:dyDescent="0.2">
      <c r="A8" s="181" t="s">
        <v>236</v>
      </c>
      <c r="B8" s="17"/>
    </row>
    <row r="9" spans="1:2" x14ac:dyDescent="0.2">
      <c r="A9" s="181" t="s">
        <v>237</v>
      </c>
      <c r="B9" s="17"/>
    </row>
    <row r="10" spans="1:2" x14ac:dyDescent="0.2">
      <c r="A10" s="181" t="s">
        <v>238</v>
      </c>
      <c r="B10" s="17"/>
    </row>
    <row r="11" spans="1:2" x14ac:dyDescent="0.2">
      <c r="A11" s="181" t="s">
        <v>239</v>
      </c>
      <c r="B11" s="17"/>
    </row>
    <row r="12" spans="1:2" ht="15" thickBot="1" x14ac:dyDescent="0.25">
      <c r="A12" s="178" t="s">
        <v>240</v>
      </c>
      <c r="B12" s="187"/>
    </row>
    <row r="13" spans="1:2" ht="15.75" x14ac:dyDescent="0.2">
      <c r="A13" s="179" t="s">
        <v>241</v>
      </c>
      <c r="B13" s="180"/>
    </row>
    <row r="14" spans="1:2" x14ac:dyDescent="0.2">
      <c r="A14" s="181" t="s">
        <v>242</v>
      </c>
      <c r="B14" s="17"/>
    </row>
    <row r="15" spans="1:2" x14ac:dyDescent="0.2">
      <c r="A15" s="181" t="s">
        <v>243</v>
      </c>
      <c r="B15" s="17"/>
    </row>
    <row r="16" spans="1:2" x14ac:dyDescent="0.2">
      <c r="A16" s="181" t="s">
        <v>244</v>
      </c>
      <c r="B16" s="17"/>
    </row>
    <row r="17" spans="1:2" x14ac:dyDescent="0.2">
      <c r="A17" s="181" t="s">
        <v>245</v>
      </c>
      <c r="B17" s="17"/>
    </row>
    <row r="18" spans="1:2" x14ac:dyDescent="0.2">
      <c r="A18" s="182" t="s">
        <v>246</v>
      </c>
      <c r="B18" s="188"/>
    </row>
    <row r="19" spans="1:2" x14ac:dyDescent="0.2">
      <c r="A19" s="181" t="s">
        <v>247</v>
      </c>
      <c r="B19" s="188"/>
    </row>
    <row r="20" spans="1:2" ht="15" thickBot="1" x14ac:dyDescent="0.25">
      <c r="A20" s="178" t="s">
        <v>248</v>
      </c>
      <c r="B20" s="187"/>
    </row>
    <row r="21" spans="1:2" ht="16.5" thickBot="1" x14ac:dyDescent="0.25">
      <c r="A21" s="183" t="s">
        <v>249</v>
      </c>
      <c r="B21" s="184"/>
    </row>
    <row r="22" spans="1:2" x14ac:dyDescent="0.2">
      <c r="A22" s="185" t="s">
        <v>242</v>
      </c>
      <c r="B22" s="189"/>
    </row>
    <row r="23" spans="1:2" x14ac:dyDescent="0.2">
      <c r="A23" s="181" t="s">
        <v>243</v>
      </c>
      <c r="B23" s="17"/>
    </row>
    <row r="24" spans="1:2" x14ac:dyDescent="0.2">
      <c r="A24" s="181" t="s">
        <v>250</v>
      </c>
      <c r="B24" s="17"/>
    </row>
    <row r="25" spans="1:2" x14ac:dyDescent="0.2">
      <c r="A25" s="182" t="s">
        <v>251</v>
      </c>
      <c r="B25" s="17"/>
    </row>
    <row r="26" spans="1:2" x14ac:dyDescent="0.2">
      <c r="A26" s="181" t="s">
        <v>247</v>
      </c>
      <c r="B26" s="17"/>
    </row>
    <row r="27" spans="1:2" ht="15" thickBot="1" x14ac:dyDescent="0.25">
      <c r="A27" s="178" t="s">
        <v>248</v>
      </c>
      <c r="B27" s="187"/>
    </row>
  </sheetData>
  <sheetProtection algorithmName="SHA-512" hashValue="ZipTxJry3lizHkmRc6nH7t+fIJkusnKxcxpyT6JFER/fWZcm6fI+yzx5Gv7xPbFnxrMocROZ3qHQYlDI+aT8ig==" saltValue="a3okyp2R42/oosUKODVldg==" spinCount="100000" sheet="1" objects="1" scenarios="1"/>
  <conditionalFormatting sqref="A2:B27">
    <cfRule type="expression" dxfId="0" priority="1">
      <formula>$B2="non"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70A2-7002-41C9-BE8A-6693F5C4DF6E}">
  <dimension ref="A1:AE2"/>
  <sheetViews>
    <sheetView workbookViewId="0">
      <selection activeCell="E90" sqref="E90"/>
    </sheetView>
  </sheetViews>
  <sheetFormatPr baseColWidth="10" defaultColWidth="11.42578125" defaultRowHeight="15" x14ac:dyDescent="0.25"/>
  <cols>
    <col min="1" max="1" width="15.42578125" customWidth="1"/>
    <col min="2" max="2" width="29.7109375" bestFit="1" customWidth="1"/>
    <col min="3" max="3" width="19" customWidth="1"/>
    <col min="4" max="4" width="19.5703125" bestFit="1" customWidth="1"/>
    <col min="5" max="5" width="54.140625" bestFit="1" customWidth="1"/>
    <col min="6" max="6" width="17.42578125" bestFit="1" customWidth="1"/>
    <col min="7" max="7" width="23" bestFit="1" customWidth="1"/>
    <col min="8" max="8" width="19.140625" bestFit="1" customWidth="1"/>
    <col min="9" max="9" width="14.140625" customWidth="1"/>
    <col min="10" max="10" width="17.42578125" bestFit="1" customWidth="1"/>
    <col min="11" max="11" width="15.42578125" bestFit="1" customWidth="1"/>
    <col min="12" max="12" width="34.140625" bestFit="1" customWidth="1"/>
    <col min="13" max="13" width="17.42578125" bestFit="1" customWidth="1"/>
    <col min="14" max="14" width="27" bestFit="1" customWidth="1"/>
    <col min="15" max="15" width="17.5703125" bestFit="1" customWidth="1"/>
    <col min="16" max="16" width="16.5703125" bestFit="1" customWidth="1"/>
    <col min="17" max="17" width="20.5703125" bestFit="1" customWidth="1"/>
    <col min="18" max="18" width="10.42578125" bestFit="1" customWidth="1"/>
    <col min="19" max="19" width="36.140625" bestFit="1" customWidth="1"/>
    <col min="20" max="20" width="21.5703125" bestFit="1" customWidth="1"/>
    <col min="21" max="21" width="27.85546875" bestFit="1" customWidth="1"/>
    <col min="22" max="22" width="51.42578125" bestFit="1" customWidth="1"/>
    <col min="23" max="23" width="10.42578125" bestFit="1" customWidth="1"/>
    <col min="24" max="24" width="26.42578125" bestFit="1" customWidth="1"/>
    <col min="25" max="25" width="35.42578125" bestFit="1" customWidth="1"/>
    <col min="26" max="26" width="26.42578125" bestFit="1" customWidth="1"/>
    <col min="27" max="27" width="24.42578125" bestFit="1" customWidth="1"/>
    <col min="28" max="28" width="19.42578125" bestFit="1" customWidth="1"/>
    <col min="29" max="29" width="27" bestFit="1" customWidth="1"/>
    <col min="30" max="30" width="16.85546875" bestFit="1" customWidth="1"/>
    <col min="31" max="31" width="14.5703125" bestFit="1" customWidth="1"/>
  </cols>
  <sheetData>
    <row r="1" spans="1:31" s="190" customFormat="1" x14ac:dyDescent="0.25">
      <c r="A1" s="190" t="s">
        <v>252</v>
      </c>
      <c r="B1" s="190" t="s">
        <v>253</v>
      </c>
      <c r="C1" s="190" t="s">
        <v>254</v>
      </c>
      <c r="D1" s="207" t="s">
        <v>255</v>
      </c>
      <c r="E1" s="190" t="s">
        <v>256</v>
      </c>
      <c r="F1" s="190" t="s">
        <v>257</v>
      </c>
      <c r="G1" s="190" t="s">
        <v>258</v>
      </c>
      <c r="H1" s="207" t="s">
        <v>259</v>
      </c>
      <c r="I1" s="190" t="s">
        <v>122</v>
      </c>
      <c r="J1" s="190" t="s">
        <v>260</v>
      </c>
      <c r="K1" s="190" t="s">
        <v>261</v>
      </c>
      <c r="L1" s="190" t="s">
        <v>262</v>
      </c>
      <c r="M1" s="190" t="s">
        <v>260</v>
      </c>
      <c r="N1" s="190" t="s">
        <v>263</v>
      </c>
      <c r="O1" s="190" t="s">
        <v>264</v>
      </c>
      <c r="P1" s="207" t="s">
        <v>265</v>
      </c>
      <c r="Q1" s="207" t="s">
        <v>266</v>
      </c>
      <c r="R1" s="207" t="s">
        <v>267</v>
      </c>
      <c r="S1" s="207" t="s">
        <v>268</v>
      </c>
      <c r="T1" s="207" t="s">
        <v>269</v>
      </c>
      <c r="U1" s="207" t="s">
        <v>270</v>
      </c>
      <c r="V1" s="190" t="s">
        <v>271</v>
      </c>
      <c r="W1" s="207" t="s">
        <v>267</v>
      </c>
      <c r="X1" s="207" t="s">
        <v>272</v>
      </c>
      <c r="Y1" s="190" t="s">
        <v>273</v>
      </c>
      <c r="Z1" s="190" t="s">
        <v>274</v>
      </c>
      <c r="AA1" s="190" t="s">
        <v>275</v>
      </c>
      <c r="AB1" s="207" t="s">
        <v>276</v>
      </c>
      <c r="AC1" s="207" t="s">
        <v>277</v>
      </c>
      <c r="AD1" s="207" t="s">
        <v>278</v>
      </c>
      <c r="AE1" s="207" t="s">
        <v>279</v>
      </c>
    </row>
    <row r="2" spans="1:31" x14ac:dyDescent="0.25">
      <c r="A2" s="191"/>
      <c r="B2" s="192" t="str">
        <f>Recommandation!E23</f>
        <v xml:space="preserve"> </v>
      </c>
      <c r="C2" s="192">
        <f>Recommandation!E24</f>
        <v>0</v>
      </c>
      <c r="D2" s="210">
        <f>Recommandation!E12</f>
        <v>0</v>
      </c>
      <c r="E2" s="192">
        <f>Recommandation!E13</f>
        <v>0</v>
      </c>
      <c r="F2" s="192">
        <f>Recommandation!E10</f>
        <v>0</v>
      </c>
      <c r="G2" s="193">
        <f>Recommandation!E9</f>
        <v>0</v>
      </c>
      <c r="H2" s="210">
        <f>D2</f>
        <v>0</v>
      </c>
      <c r="I2" s="18">
        <f>Recommandation!E92</f>
        <v>0</v>
      </c>
      <c r="J2" s="192">
        <f>Recommandation!E30</f>
        <v>0</v>
      </c>
      <c r="K2" s="192">
        <f>Recommandation!C107</f>
        <v>0</v>
      </c>
      <c r="L2" s="194" t="str">
        <f>IF(K2="Olivier St-Pierre","olivier.st-pierre@sodec.gouv.qc.ca",IF(K2="Valérie Ascah","valerie.ascah@sodec.gouv.qc.ca",IF(K2="Geneviève Bégin","genevieve.begin@sodec.gouv.qc.ca",IF(K2="Caroline Galipeau","caroline.galipeau@sodec.gouv.qc.ca",""))))</f>
        <v/>
      </c>
      <c r="M2" s="192">
        <f>J2</f>
        <v>0</v>
      </c>
      <c r="N2" s="192" t="str">
        <f>Recommandation!E31</f>
        <v/>
      </c>
      <c r="O2" s="192">
        <f>Recommandation!E35</f>
        <v>0</v>
      </c>
      <c r="P2" s="18">
        <f>Recommandation!E64</f>
        <v>0</v>
      </c>
      <c r="Q2" s="208">
        <f>Recommandation!E89</f>
        <v>0</v>
      </c>
      <c r="R2" s="209" t="e">
        <f>Recommandation!N90</f>
        <v>#VALUE!</v>
      </c>
      <c r="S2" s="209" t="e">
        <f>Recommandation!N89</f>
        <v>#VALUE!</v>
      </c>
      <c r="T2" s="208">
        <f>Recommandation!E89</f>
        <v>0</v>
      </c>
      <c r="U2" s="208">
        <f>Q2</f>
        <v>0</v>
      </c>
      <c r="V2" s="18">
        <f>Recommandation!E61</f>
        <v>0</v>
      </c>
      <c r="W2" s="209" t="e">
        <f>R2</f>
        <v>#VALUE!</v>
      </c>
      <c r="X2" s="209" t="e">
        <f>S2</f>
        <v>#VALUE!</v>
      </c>
      <c r="Y2" s="19">
        <f>Recommandation!N61</f>
        <v>0</v>
      </c>
      <c r="Z2" s="18">
        <f>Recommandation!I92</f>
        <v>0</v>
      </c>
      <c r="AA2" s="18">
        <f>Recommandation!I93</f>
        <v>0</v>
      </c>
      <c r="AB2" s="210">
        <f>Recommandation!E12</f>
        <v>0</v>
      </c>
      <c r="AC2" s="210" t="str">
        <f>Recommandation!E23</f>
        <v xml:space="preserve"> </v>
      </c>
      <c r="AD2" s="210">
        <f>Recommandation!E24</f>
        <v>0</v>
      </c>
      <c r="AE2" s="210">
        <f>'1B Dépôt (Étape production)'!C30</f>
        <v>0</v>
      </c>
    </row>
  </sheetData>
  <sheetProtection algorithmName="SHA-512" hashValue="ZI1BF88V5y/59vH3jRz5lrJxp8u4KtyetCD8YvacPS/xEWu4SBIOf1Sc7Bpw1JjwESgo5qAU+7GHMGXBCnYilg==" saltValue="WCRcWZ3PXgoqWqJowbjDp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18" ma:contentTypeDescription="Crée un document." ma:contentTypeScope="" ma:versionID="ec3c72fd8fbf6254358980c11c45ada7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02ba75b6f3719d50efe42e153a4d0cad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4d4abae-6d74-4081-9a5f-b4a878743d5f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cd97b2-3a87-4ee8-8b6e-5e41db86283d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63c2e914-cff8-4205-9eb2-3224d1562b4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F0740-15CE-46BD-865E-7A831A173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F0F25-A655-436F-97EE-4C998C089E0E}">
  <ds:schemaRefs>
    <ds:schemaRef ds:uri="http://schemas.microsoft.com/office/2006/metadata/properties"/>
    <ds:schemaRef ds:uri="http://schemas.microsoft.com/office/infopath/2007/PartnerControls"/>
    <ds:schemaRef ds:uri="8dcd97b2-3a87-4ee8-8b6e-5e41db86283d"/>
    <ds:schemaRef ds:uri="http://schemas.microsoft.com/sharepoint/v3"/>
    <ds:schemaRef ds:uri="63c2e914-cff8-4205-9eb2-3224d1562b4b"/>
  </ds:schemaRefs>
</ds:datastoreItem>
</file>

<file path=customXml/itemProps3.xml><?xml version="1.0" encoding="utf-8"?>
<ds:datastoreItem xmlns:ds="http://schemas.openxmlformats.org/officeDocument/2006/customXml" ds:itemID="{F3ED3561-9DE0-4BEE-B53C-6E5D665B2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1B Dépôt (Étape production)</vt:lpstr>
      <vt:lpstr>1B Clôture (Étape production)</vt:lpstr>
      <vt:lpstr>Recommandation</vt:lpstr>
      <vt:lpstr>Liste de vérification</vt:lpstr>
      <vt:lpstr>Publipostage Convention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Séguin, François</dc:creator>
  <cp:keywords/>
  <dc:description/>
  <cp:lastModifiedBy>St-Pierre, Olivier</cp:lastModifiedBy>
  <cp:revision/>
  <dcterms:created xsi:type="dcterms:W3CDTF">2015-06-05T18:19:34Z</dcterms:created>
  <dcterms:modified xsi:type="dcterms:W3CDTF">2023-10-06T15:07:26Z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